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10" windowHeight="12780"/>
  </bookViews>
  <sheets>
    <sheet name="Neomezený tarif" sheetId="12" r:id="rId1"/>
    <sheet name="Neomezený tarif bez dat" sheetId="13" r:id="rId2"/>
    <sheet name="SIM karty pouze SMS" sheetId="8" r:id="rId3"/>
    <sheet name="SIM karty pouze DATA" sheetId="17" r:id="rId4"/>
    <sheet name="Monitoring vozidel" sheetId="18" r:id="rId5"/>
    <sheet name="CENA CELKEM" sheetId="16" r:id="rId6"/>
  </sheets>
  <definedNames>
    <definedName name="Neomzeneý_tarif_bez_dat">'Neomezený tarif bez dat'!I1048573</definedName>
    <definedName name="_xlnm.Print_Area" localSheetId="5">'CENA CELKEM'!$A$1:$D$24</definedName>
    <definedName name="_xlnm.Print_Area" localSheetId="0">'Neomezený tarif'!$A$1:$K$34</definedName>
    <definedName name="_xlnm.Print_Area" localSheetId="1">'Neomezený tarif bez dat'!$A$1:$E$4</definedName>
    <definedName name="_xlnm.Print_Area" localSheetId="3">'SIM karty pouze DATA'!$A$1:$E$10</definedName>
    <definedName name="_xlnm.Print_Area" localSheetId="2">'SIM karty pouze SMS'!$A$1:$K$27</definedName>
  </definedNames>
  <calcPr calcId="125725"/>
</workbook>
</file>

<file path=xl/calcChain.xml><?xml version="1.0" encoding="utf-8"?>
<calcChain xmlns="http://schemas.openxmlformats.org/spreadsheetml/2006/main">
  <c r="K21" i="13"/>
  <c r="I21"/>
  <c r="K19" i="12"/>
  <c r="I19"/>
  <c r="E7" i="17"/>
  <c r="C30" i="13" l="1"/>
  <c r="F15"/>
  <c r="B15"/>
  <c r="G15"/>
  <c r="E15"/>
  <c r="C15"/>
  <c r="F13" i="12"/>
  <c r="B13"/>
  <c r="G13"/>
  <c r="E13"/>
  <c r="C13"/>
  <c r="B25" i="13"/>
  <c r="C32"/>
  <c r="E32"/>
  <c r="I24"/>
  <c r="K24"/>
  <c r="I23"/>
  <c r="K23"/>
  <c r="I22"/>
  <c r="K22"/>
  <c r="K25" s="1"/>
  <c r="D15"/>
  <c r="I14"/>
  <c r="K14"/>
  <c r="I13"/>
  <c r="K13"/>
  <c r="I12"/>
  <c r="K12"/>
  <c r="I15"/>
  <c r="C8" i="17"/>
  <c r="E30" i="13"/>
  <c r="K11"/>
  <c r="C31"/>
  <c r="E31" s="1"/>
  <c r="E33" s="1"/>
  <c r="E34" s="1"/>
  <c r="E7" i="18"/>
  <c r="E8" s="1"/>
  <c r="I14" i="8"/>
  <c r="K14"/>
  <c r="C21"/>
  <c r="I11"/>
  <c r="K11" s="1"/>
  <c r="I15"/>
  <c r="K15"/>
  <c r="I13"/>
  <c r="I12"/>
  <c r="E8" i="17"/>
  <c r="E9" s="1"/>
  <c r="E10" s="1"/>
  <c r="C13" i="16" s="1"/>
  <c r="I20" i="12"/>
  <c r="K20"/>
  <c r="K23" s="1"/>
  <c r="I22"/>
  <c r="K22"/>
  <c r="I21"/>
  <c r="K21"/>
  <c r="C28"/>
  <c r="C30"/>
  <c r="E30" s="1"/>
  <c r="I12"/>
  <c r="I10"/>
  <c r="K10" s="1"/>
  <c r="I9"/>
  <c r="C23" i="8"/>
  <c r="E23"/>
  <c r="E21"/>
  <c r="C22"/>
  <c r="E22" s="1"/>
  <c r="E24" s="1"/>
  <c r="E25" s="1"/>
  <c r="E28" i="12"/>
  <c r="C29"/>
  <c r="E29" s="1"/>
  <c r="B23"/>
  <c r="D13"/>
  <c r="K12"/>
  <c r="I11"/>
  <c r="I13"/>
  <c r="K9"/>
  <c r="K13" i="8"/>
  <c r="K12"/>
  <c r="K11" i="12"/>
  <c r="K16" i="8" l="1"/>
  <c r="K4" s="1"/>
  <c r="K5" s="1"/>
  <c r="C12" i="16" s="1"/>
  <c r="K15" i="13"/>
  <c r="K6" s="1"/>
  <c r="K7" s="1"/>
  <c r="C11" i="16" s="1"/>
  <c r="K13" i="12"/>
  <c r="E9" i="18"/>
  <c r="E10" s="1"/>
  <c r="C14" i="16" s="1"/>
  <c r="E31" i="12"/>
  <c r="E32" s="1"/>
  <c r="I16" i="8"/>
  <c r="C10" i="16" l="1"/>
  <c r="C16" s="1"/>
  <c r="K4" i="12"/>
  <c r="K5" s="1"/>
</calcChain>
</file>

<file path=xl/sharedStrings.xml><?xml version="1.0" encoding="utf-8"?>
<sst xmlns="http://schemas.openxmlformats.org/spreadsheetml/2006/main" count="331" uniqueCount="78">
  <si>
    <t>Doložení výpočtu nabídkové ceny - mobilní telefonní služby</t>
  </si>
  <si>
    <t xml:space="preserve">Počet čísel (SIM karet): </t>
  </si>
  <si>
    <t>Celkem za skupinu (Kč bez DPH) za</t>
  </si>
  <si>
    <t xml:space="preserve">měsíců </t>
  </si>
  <si>
    <t>Uchazeč vyplní pouze zeleně podbarvená pole!</t>
  </si>
  <si>
    <t>Služba (název dle stávajícího poskytovatele)</t>
  </si>
  <si>
    <t>Délka hovorů
sekundy</t>
  </si>
  <si>
    <t>Délka hovorů
%</t>
  </si>
  <si>
    <t>Počet hovorů
ks</t>
  </si>
  <si>
    <t>Počet hovorů
%</t>
  </si>
  <si>
    <t>Počet hovorů
pod minutu
ks</t>
  </si>
  <si>
    <t>Počet hovorů
pod minutu
%</t>
  </si>
  <si>
    <t>Služba (název pro nacenění uchazečem)</t>
  </si>
  <si>
    <t>měrná jednotka (MJ)</t>
  </si>
  <si>
    <t>Modelové množství MJ</t>
  </si>
  <si>
    <t>Cena za MJ (Kč bez DPH)</t>
  </si>
  <si>
    <t>Nabídková cena (Kč bez DPH)</t>
  </si>
  <si>
    <t>s</t>
  </si>
  <si>
    <t>Celkem</t>
  </si>
  <si>
    <t>Celkem volání</t>
  </si>
  <si>
    <t>--</t>
  </si>
  <si>
    <t>Počet zpráv
ks</t>
  </si>
  <si>
    <t>Počet zpráv
%</t>
  </si>
  <si>
    <t>MMS</t>
  </si>
  <si>
    <t>ks</t>
  </si>
  <si>
    <t>SMS</t>
  </si>
  <si>
    <t>SMS roaming</t>
  </si>
  <si>
    <t>SMS mezinárodní</t>
  </si>
  <si>
    <t>Celkem MMS a SMS</t>
  </si>
  <si>
    <t xml:space="preserve">Doložení nabídkové ceny pro daný počet čísel (SIM karet) za </t>
  </si>
  <si>
    <t>měsíců</t>
  </si>
  <si>
    <t>Měsíční paušál za telekomunikační služby</t>
  </si>
  <si>
    <t>Mezisoučet</t>
  </si>
  <si>
    <t>Celkem paušální platby</t>
  </si>
  <si>
    <t>Název služby</t>
  </si>
  <si>
    <t>MJ</t>
  </si>
  <si>
    <t>Předpoklad množství MJ</t>
  </si>
  <si>
    <t>Měsíční paušál za mobilní internet</t>
  </si>
  <si>
    <t>SIM</t>
  </si>
  <si>
    <t>Nabídková cena za 1 měsíc pro skupinu</t>
  </si>
  <si>
    <t>Nabídková cena za pro skupinu za období</t>
  </si>
  <si>
    <t>měsíc</t>
  </si>
  <si>
    <t>Identifikace uchazeče:</t>
  </si>
  <si>
    <t>Firma:</t>
  </si>
  <si>
    <t>IČ:</t>
  </si>
  <si>
    <t>Statutární orgán nebo osoba příslušně zmocněná:</t>
  </si>
  <si>
    <t>Název položky</t>
  </si>
  <si>
    <t>Skupina</t>
  </si>
  <si>
    <t>Mobilní telefonní služby</t>
  </si>
  <si>
    <t>Celková nabídková cena (Kč bez DPH)</t>
  </si>
  <si>
    <t xml:space="preserve">V </t>
  </si>
  <si>
    <t>dne</t>
  </si>
  <si>
    <t>podpis</t>
  </si>
  <si>
    <t>Ostatní volání</t>
  </si>
  <si>
    <t>Mezinárodní volání</t>
  </si>
  <si>
    <t>MMS roaming</t>
  </si>
  <si>
    <t>Doložení nabídkové ceny pro daný počet čísel (SIM karet) za 12 měsíců</t>
  </si>
  <si>
    <t xml:space="preserve">Předpokládaný počet čísel (SIM karet): </t>
  </si>
  <si>
    <t>Neomezený tarif</t>
  </si>
  <si>
    <t>Doložení nabídkové ceny za 12 měsíců</t>
  </si>
  <si>
    <t>Měsíční paušál za VPS</t>
  </si>
  <si>
    <t>Roaming odchozí (země EU)</t>
  </si>
  <si>
    <t>Roaming příchozí (země EU)</t>
  </si>
  <si>
    <t>SMS roaming (země EU)</t>
  </si>
  <si>
    <t>MMS roaming (země EU)</t>
  </si>
  <si>
    <t>*) max. 1 Kč bez DPH</t>
  </si>
  <si>
    <t>Podrobný výpis hovorů *)</t>
  </si>
  <si>
    <t>Příloha č. 1 - Doložení výpočtu nabídkové ceny</t>
  </si>
  <si>
    <t>Výše slevy</t>
  </si>
  <si>
    <t>Uchazeč vyplňuje jen zelená pole, další údaje do tabulky jsou automaticky načítány z listů souboru!</t>
  </si>
  <si>
    <t>SIM karty pouze SMS</t>
  </si>
  <si>
    <t>Monitoring vozidel</t>
  </si>
  <si>
    <t>Měsíční paušál za monitoring vozidel</t>
  </si>
  <si>
    <t>Datové přenosy - SIM pouze DATA</t>
  </si>
  <si>
    <t>Skupina SIM karet s neomezeným voláním a sms zdarma do všech mobilních sítí a pevných linek v ČR, data</t>
  </si>
  <si>
    <t>Skupina SIM karet s neomezeným voláním a sms zdarma do všech mobilních sítí a pevných linek v ČR, bez dat</t>
  </si>
  <si>
    <t>neomzeneý tarif bez dat</t>
  </si>
  <si>
    <t>SIM pouze data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</si>
</sst>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"/>
  </numFmts>
  <fonts count="29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93">
    <xf numFmtId="0" fontId="0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0" borderId="47" applyNumberFormat="0" applyFill="0" applyAlignment="0" applyProtection="0"/>
    <xf numFmtId="0" fontId="15" fillId="23" borderId="0" applyNumberFormat="0" applyBorder="0" applyAlignment="0" applyProtection="0"/>
    <xf numFmtId="0" fontId="16" fillId="24" borderId="48" applyNumberFormat="0" applyAlignment="0" applyProtection="0"/>
    <xf numFmtId="0" fontId="17" fillId="0" borderId="49" applyNumberFormat="0" applyFill="0" applyAlignment="0" applyProtection="0"/>
    <xf numFmtId="0" fontId="18" fillId="0" borderId="50" applyNumberFormat="0" applyFill="0" applyAlignment="0" applyProtection="0"/>
    <xf numFmtId="0" fontId="19" fillId="0" borderId="5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26" borderId="52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53" applyNumberFormat="0" applyFill="0" applyAlignment="0" applyProtection="0"/>
    <xf numFmtId="0" fontId="23" fillId="2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8" borderId="54" applyNumberFormat="0" applyAlignment="0" applyProtection="0"/>
    <xf numFmtId="0" fontId="26" fillId="29" borderId="54" applyNumberFormat="0" applyAlignment="0" applyProtection="0"/>
    <xf numFmtId="0" fontId="27" fillId="29" borderId="55" applyNumberFormat="0" applyAlignment="0" applyProtection="0"/>
    <xf numFmtId="0" fontId="28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</cellStyleXfs>
  <cellXfs count="220">
    <xf numFmtId="0" fontId="0" fillId="0" borderId="0" xfId="0"/>
    <xf numFmtId="0" fontId="6" fillId="0" borderId="1" xfId="0" quotePrefix="1" applyFon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2" xfId="0" applyFont="1" applyBorder="1" applyAlignment="1">
      <alignment horizontal="center"/>
    </xf>
    <xf numFmtId="4" fontId="0" fillId="0" borderId="3" xfId="0" applyNumberFormat="1" applyBorder="1"/>
    <xf numFmtId="0" fontId="3" fillId="2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left"/>
    </xf>
    <xf numFmtId="4" fontId="3" fillId="3" borderId="2" xfId="0" applyNumberFormat="1" applyFont="1" applyFill="1" applyBorder="1" applyAlignment="1">
      <alignment horizontal="right"/>
    </xf>
    <xf numFmtId="0" fontId="6" fillId="0" borderId="2" xfId="0" quotePrefix="1" applyFont="1" applyBorder="1"/>
    <xf numFmtId="3" fontId="0" fillId="2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0" fillId="2" borderId="6" xfId="0" applyNumberFormat="1" applyFont="1" applyFill="1" applyBorder="1" applyAlignment="1">
      <alignment horizontal="center" vertical="center" wrapText="1"/>
    </xf>
    <xf numFmtId="0" fontId="2" fillId="0" borderId="0" xfId="42"/>
    <xf numFmtId="0" fontId="7" fillId="0" borderId="0" xfId="42" applyFont="1"/>
    <xf numFmtId="0" fontId="6" fillId="0" borderId="0" xfId="42" applyFont="1" applyAlignment="1">
      <alignment horizontal="right"/>
    </xf>
    <xf numFmtId="0" fontId="6" fillId="2" borderId="7" xfId="42" applyFont="1" applyFill="1" applyBorder="1" applyAlignment="1">
      <alignment horizontal="center" vertical="center"/>
    </xf>
    <xf numFmtId="3" fontId="2" fillId="2" borderId="8" xfId="42" applyNumberFormat="1" applyFill="1" applyBorder="1" applyAlignment="1">
      <alignment horizontal="center" vertical="center" wrapText="1"/>
    </xf>
    <xf numFmtId="3" fontId="2" fillId="2" borderId="9" xfId="42" applyNumberFormat="1" applyFill="1" applyBorder="1" applyAlignment="1">
      <alignment horizontal="center" vertical="center" wrapText="1"/>
    </xf>
    <xf numFmtId="3" fontId="2" fillId="2" borderId="10" xfId="42" applyNumberFormat="1" applyFill="1" applyBorder="1" applyAlignment="1">
      <alignment horizontal="center" vertical="center" wrapText="1"/>
    </xf>
    <xf numFmtId="3" fontId="2" fillId="0" borderId="11" xfId="42" applyNumberFormat="1" applyBorder="1"/>
    <xf numFmtId="0" fontId="6" fillId="2" borderId="12" xfId="42" applyFont="1" applyFill="1" applyBorder="1"/>
    <xf numFmtId="3" fontId="3" fillId="2" borderId="0" xfId="42" applyNumberFormat="1" applyFont="1" applyFill="1" applyAlignment="1">
      <alignment horizontal="left"/>
    </xf>
    <xf numFmtId="0" fontId="6" fillId="2" borderId="7" xfId="84" applyFont="1" applyFill="1" applyBorder="1" applyAlignment="1">
      <alignment horizontal="center" vertical="center"/>
    </xf>
    <xf numFmtId="3" fontId="2" fillId="2" borderId="8" xfId="84" applyNumberFormat="1" applyFill="1" applyBorder="1" applyAlignment="1">
      <alignment horizontal="center" vertical="center" wrapText="1"/>
    </xf>
    <xf numFmtId="0" fontId="6" fillId="0" borderId="11" xfId="84" quotePrefix="1" applyFont="1" applyBorder="1" applyAlignment="1">
      <alignment horizontal="center"/>
    </xf>
    <xf numFmtId="0" fontId="2" fillId="2" borderId="6" xfId="84" applyFill="1" applyBorder="1"/>
    <xf numFmtId="0" fontId="6" fillId="2" borderId="12" xfId="84" applyFont="1" applyFill="1" applyBorder="1"/>
    <xf numFmtId="0" fontId="6" fillId="2" borderId="8" xfId="84" quotePrefix="1" applyFont="1" applyFill="1" applyBorder="1" applyAlignment="1">
      <alignment horizontal="center"/>
    </xf>
    <xf numFmtId="0" fontId="6" fillId="2" borderId="9" xfId="84" quotePrefix="1" applyFont="1" applyFill="1" applyBorder="1" applyAlignment="1">
      <alignment horizontal="center"/>
    </xf>
    <xf numFmtId="0" fontId="6" fillId="0" borderId="5" xfId="84" quotePrefix="1" applyFont="1" applyBorder="1" applyAlignment="1">
      <alignment horizontal="center"/>
    </xf>
    <xf numFmtId="0" fontId="6" fillId="0" borderId="13" xfId="84" quotePrefix="1" applyFont="1" applyBorder="1" applyAlignment="1">
      <alignment horizontal="center"/>
    </xf>
    <xf numFmtId="3" fontId="6" fillId="0" borderId="11" xfId="84" quotePrefix="1" applyNumberFormat="1" applyFont="1" applyBorder="1" applyAlignment="1">
      <alignment horizontal="right"/>
    </xf>
    <xf numFmtId="0" fontId="6" fillId="0" borderId="14" xfId="84" quotePrefix="1" applyFont="1" applyBorder="1" applyAlignment="1">
      <alignment horizontal="center"/>
    </xf>
    <xf numFmtId="0" fontId="2" fillId="2" borderId="15" xfId="84" applyFill="1" applyBorder="1"/>
    <xf numFmtId="0" fontId="6" fillId="0" borderId="2" xfId="84" quotePrefix="1" applyFont="1" applyBorder="1" applyAlignment="1">
      <alignment horizontal="center"/>
    </xf>
    <xf numFmtId="0" fontId="6" fillId="0" borderId="3" xfId="84" quotePrefix="1" applyFont="1" applyBorder="1" applyAlignment="1">
      <alignment horizontal="center"/>
    </xf>
    <xf numFmtId="4" fontId="3" fillId="0" borderId="3" xfId="0" applyNumberFormat="1" applyFont="1" applyFill="1" applyBorder="1"/>
    <xf numFmtId="0" fontId="2" fillId="0" borderId="0" xfId="105"/>
    <xf numFmtId="3" fontId="2" fillId="2" borderId="8" xfId="105" applyNumberFormat="1" applyFont="1" applyFill="1" applyBorder="1" applyAlignment="1">
      <alignment horizontal="center" vertical="center" wrapText="1"/>
    </xf>
    <xf numFmtId="0" fontId="5" fillId="2" borderId="16" xfId="229" applyFont="1" applyFill="1" applyBorder="1" applyAlignment="1" applyProtection="1">
      <alignment horizontal="center" vertical="center" wrapText="1"/>
    </xf>
    <xf numFmtId="0" fontId="5" fillId="2" borderId="9" xfId="229" applyFont="1" applyFill="1" applyBorder="1" applyAlignment="1" applyProtection="1">
      <alignment horizontal="center" vertical="center" wrapText="1"/>
    </xf>
    <xf numFmtId="3" fontId="2" fillId="2" borderId="10" xfId="105" applyNumberFormat="1" applyFont="1" applyFill="1" applyBorder="1" applyAlignment="1">
      <alignment horizontal="center" vertical="center" wrapText="1"/>
    </xf>
    <xf numFmtId="0" fontId="6" fillId="2" borderId="12" xfId="148" applyFill="1" applyBorder="1"/>
    <xf numFmtId="0" fontId="6" fillId="0" borderId="5" xfId="105" applyFont="1" applyBorder="1" applyAlignment="1">
      <alignment horizontal="center"/>
    </xf>
    <xf numFmtId="3" fontId="2" fillId="0" borderId="5" xfId="105" applyNumberFormat="1" applyBorder="1"/>
    <xf numFmtId="4" fontId="2" fillId="0" borderId="13" xfId="105" applyNumberFormat="1" applyBorder="1"/>
    <xf numFmtId="0" fontId="6" fillId="0" borderId="17" xfId="105" applyFont="1" applyBorder="1" applyAlignment="1">
      <alignment horizontal="center"/>
    </xf>
    <xf numFmtId="3" fontId="2" fillId="0" borderId="17" xfId="105" applyNumberFormat="1" applyBorder="1"/>
    <xf numFmtId="3" fontId="2" fillId="0" borderId="11" xfId="105" applyNumberFormat="1" applyBorder="1"/>
    <xf numFmtId="4" fontId="3" fillId="0" borderId="14" xfId="105" applyNumberFormat="1" applyFont="1" applyBorder="1"/>
    <xf numFmtId="4" fontId="3" fillId="3" borderId="5" xfId="105" applyNumberFormat="1" applyFont="1" applyFill="1" applyBorder="1" applyAlignment="1">
      <alignment horizontal="right"/>
    </xf>
    <xf numFmtId="4" fontId="3" fillId="3" borderId="17" xfId="105" applyNumberFormat="1" applyFont="1" applyFill="1" applyBorder="1" applyAlignment="1">
      <alignment horizontal="right"/>
    </xf>
    <xf numFmtId="0" fontId="5" fillId="2" borderId="8" xfId="229" applyFont="1" applyFill="1" applyBorder="1" applyAlignment="1" applyProtection="1">
      <alignment horizontal="center" vertical="center" wrapText="1"/>
    </xf>
    <xf numFmtId="10" fontId="2" fillId="0" borderId="11" xfId="279" applyNumberFormat="1" applyFont="1" applyBorder="1"/>
    <xf numFmtId="10" fontId="2" fillId="0" borderId="14" xfId="279" applyNumberFormat="1" applyFont="1" applyBorder="1"/>
    <xf numFmtId="0" fontId="5" fillId="2" borderId="5" xfId="229" applyFont="1" applyFill="1" applyBorder="1" applyAlignment="1" applyProtection="1">
      <alignment horizontal="center" vertical="center" wrapText="1"/>
    </xf>
    <xf numFmtId="0" fontId="5" fillId="2" borderId="13" xfId="229" applyFont="1" applyFill="1" applyBorder="1" applyAlignment="1" applyProtection="1">
      <alignment horizontal="center" vertical="center" wrapText="1"/>
    </xf>
    <xf numFmtId="3" fontId="2" fillId="0" borderId="2" xfId="105" applyNumberFormat="1" applyBorder="1"/>
    <xf numFmtId="4" fontId="3" fillId="3" borderId="2" xfId="105" applyNumberFormat="1" applyFont="1" applyFill="1" applyBorder="1" applyAlignment="1">
      <alignment horizontal="right"/>
    </xf>
    <xf numFmtId="0" fontId="6" fillId="2" borderId="18" xfId="148" applyFill="1" applyBorder="1"/>
    <xf numFmtId="0" fontId="6" fillId="2" borderId="15" xfId="148" applyFill="1" applyBorder="1"/>
    <xf numFmtId="0" fontId="3" fillId="4" borderId="19" xfId="105" applyFont="1" applyFill="1" applyBorder="1" applyAlignment="1"/>
    <xf numFmtId="4" fontId="3" fillId="0" borderId="20" xfId="105" applyNumberFormat="1" applyFont="1" applyBorder="1"/>
    <xf numFmtId="0" fontId="6" fillId="0" borderId="2" xfId="105" applyFont="1" applyBorder="1" applyAlignment="1">
      <alignment horizontal="center"/>
    </xf>
    <xf numFmtId="4" fontId="2" fillId="0" borderId="3" xfId="105" applyNumberFormat="1" applyBorder="1"/>
    <xf numFmtId="0" fontId="6" fillId="4" borderId="19" xfId="105" applyFont="1" applyFill="1" applyBorder="1" applyAlignment="1"/>
    <xf numFmtId="4" fontId="6" fillId="0" borderId="20" xfId="105" applyNumberFormat="1" applyFont="1" applyBorder="1"/>
    <xf numFmtId="4" fontId="0" fillId="0" borderId="4" xfId="0" applyNumberFormat="1" applyBorder="1"/>
    <xf numFmtId="0" fontId="7" fillId="0" borderId="0" xfId="0" applyFont="1"/>
    <xf numFmtId="3" fontId="0" fillId="0" borderId="0" xfId="0" applyNumberFormat="1"/>
    <xf numFmtId="0" fontId="4" fillId="0" borderId="0" xfId="148" applyFont="1"/>
    <xf numFmtId="0" fontId="6" fillId="0" borderId="0" xfId="0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0" fontId="5" fillId="2" borderId="7" xfId="175" applyFont="1" applyFill="1" applyBorder="1" applyAlignment="1" applyProtection="1">
      <alignment horizontal="center" vertical="center" wrapText="1"/>
    </xf>
    <xf numFmtId="0" fontId="5" fillId="2" borderId="8" xfId="175" applyFont="1" applyFill="1" applyBorder="1" applyAlignment="1" applyProtection="1">
      <alignment horizontal="center" vertical="center" wrapText="1"/>
    </xf>
    <xf numFmtId="0" fontId="5" fillId="2" borderId="9" xfId="175" applyFont="1" applyFill="1" applyBorder="1" applyAlignment="1" applyProtection="1">
      <alignment horizontal="center" vertical="center" wrapText="1"/>
    </xf>
    <xf numFmtId="0" fontId="6" fillId="2" borderId="18" xfId="175" applyFill="1" applyBorder="1"/>
    <xf numFmtId="0" fontId="6" fillId="0" borderId="1" xfId="175" applyFill="1" applyBorder="1" applyAlignment="1">
      <alignment horizontal="center"/>
    </xf>
    <xf numFmtId="3" fontId="6" fillId="0" borderId="1" xfId="175" applyNumberFormat="1" applyFill="1" applyBorder="1"/>
    <xf numFmtId="4" fontId="6" fillId="3" borderId="1" xfId="175" applyNumberFormat="1" applyFill="1" applyBorder="1"/>
    <xf numFmtId="4" fontId="6" fillId="0" borderId="4" xfId="175" applyNumberFormat="1" applyFont="1" applyBorder="1"/>
    <xf numFmtId="0" fontId="6" fillId="2" borderId="21" xfId="175" applyFont="1" applyFill="1" applyBorder="1" applyAlignment="1"/>
    <xf numFmtId="0" fontId="6" fillId="0" borderId="17" xfId="175" applyFill="1" applyBorder="1" applyAlignment="1">
      <alignment horizontal="center"/>
    </xf>
    <xf numFmtId="3" fontId="6" fillId="0" borderId="17" xfId="175" applyNumberFormat="1" applyFill="1" applyBorder="1"/>
    <xf numFmtId="0" fontId="6" fillId="0" borderId="17" xfId="175" applyBorder="1" applyAlignment="1">
      <alignment horizontal="center"/>
    </xf>
    <xf numFmtId="4" fontId="6" fillId="0" borderId="22" xfId="175" applyNumberFormat="1" applyFont="1" applyBorder="1"/>
    <xf numFmtId="0" fontId="6" fillId="2" borderId="15" xfId="175" applyFont="1" applyFill="1" applyBorder="1" applyAlignment="1"/>
    <xf numFmtId="0" fontId="6" fillId="0" borderId="2" xfId="175" applyFill="1" applyBorder="1" applyAlignment="1">
      <alignment horizontal="center"/>
    </xf>
    <xf numFmtId="3" fontId="6" fillId="0" borderId="2" xfId="175" applyNumberFormat="1" applyFill="1" applyBorder="1"/>
    <xf numFmtId="0" fontId="6" fillId="0" borderId="2" xfId="175" applyBorder="1" applyAlignment="1">
      <alignment horizontal="center"/>
    </xf>
    <xf numFmtId="4" fontId="6" fillId="0" borderId="3" xfId="175" applyNumberFormat="1" applyFont="1" applyFill="1" applyBorder="1"/>
    <xf numFmtId="0" fontId="6" fillId="4" borderId="23" xfId="175" applyFont="1" applyFill="1" applyBorder="1" applyAlignment="1"/>
    <xf numFmtId="0" fontId="6" fillId="4" borderId="24" xfId="175" applyFill="1" applyBorder="1" applyAlignment="1">
      <alignment horizontal="center"/>
    </xf>
    <xf numFmtId="3" fontId="6" fillId="4" borderId="24" xfId="175" applyNumberFormat="1" applyFill="1" applyBorder="1"/>
    <xf numFmtId="0" fontId="6" fillId="0" borderId="24" xfId="175" applyBorder="1" applyAlignment="1">
      <alignment horizontal="center"/>
    </xf>
    <xf numFmtId="4" fontId="3" fillId="0" borderId="25" xfId="175" applyNumberFormat="1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6" fillId="2" borderId="7" xfId="0" applyFon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4" fontId="6" fillId="0" borderId="26" xfId="28" applyNumberFormat="1" applyFont="1" applyFill="1" applyBorder="1"/>
    <xf numFmtId="0" fontId="6" fillId="0" borderId="24" xfId="28" quotePrefix="1" applyFill="1" applyBorder="1" applyAlignment="1">
      <alignment horizontal="center"/>
    </xf>
    <xf numFmtId="4" fontId="3" fillId="0" borderId="27" xfId="28" applyNumberFormat="1" applyFont="1" applyFill="1" applyBorder="1"/>
    <xf numFmtId="0" fontId="8" fillId="0" borderId="0" xfId="0" applyFont="1" applyAlignment="1" applyProtection="1">
      <alignment horizontal="right"/>
    </xf>
    <xf numFmtId="14" fontId="9" fillId="3" borderId="28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Protection="1"/>
    <xf numFmtId="164" fontId="9" fillId="0" borderId="0" xfId="0" applyNumberFormat="1" applyFont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/>
    <xf numFmtId="0" fontId="6" fillId="4" borderId="29" xfId="105" applyFont="1" applyFill="1" applyBorder="1" applyAlignment="1"/>
    <xf numFmtId="0" fontId="3" fillId="4" borderId="29" xfId="105" applyFont="1" applyFill="1" applyBorder="1" applyAlignment="1"/>
    <xf numFmtId="3" fontId="2" fillId="0" borderId="1" xfId="42" applyNumberFormat="1" applyFont="1" applyFill="1" applyBorder="1"/>
    <xf numFmtId="10" fontId="2" fillId="0" borderId="1" xfId="42" applyNumberFormat="1" applyFont="1" applyFill="1" applyBorder="1"/>
    <xf numFmtId="10" fontId="2" fillId="0" borderId="4" xfId="42" applyNumberFormat="1" applyFont="1" applyFill="1" applyBorder="1"/>
    <xf numFmtId="0" fontId="2" fillId="2" borderId="18" xfId="42" applyFill="1" applyBorder="1"/>
    <xf numFmtId="3" fontId="6" fillId="0" borderId="17" xfId="43" applyNumberFormat="1" applyFont="1" applyFill="1" applyBorder="1"/>
    <xf numFmtId="4" fontId="2" fillId="0" borderId="4" xfId="105" applyNumberFormat="1" applyBorder="1"/>
    <xf numFmtId="4" fontId="2" fillId="0" borderId="22" xfId="105" applyNumberFormat="1" applyBorder="1"/>
    <xf numFmtId="0" fontId="6" fillId="2" borderId="6" xfId="42" applyFont="1" applyFill="1" applyBorder="1"/>
    <xf numFmtId="3" fontId="6" fillId="0" borderId="2" xfId="43" applyNumberFormat="1" applyFont="1" applyFill="1" applyBorder="1"/>
    <xf numFmtId="0" fontId="6" fillId="0" borderId="18" xfId="105" applyFont="1" applyBorder="1" applyAlignment="1">
      <alignment horizontal="center"/>
    </xf>
    <xf numFmtId="3" fontId="2" fillId="0" borderId="1" xfId="105" applyNumberFormat="1" applyBorder="1"/>
    <xf numFmtId="4" fontId="3" fillId="3" borderId="1" xfId="105" applyNumberFormat="1" applyFont="1" applyFill="1" applyBorder="1" applyAlignment="1">
      <alignment horizontal="right"/>
    </xf>
    <xf numFmtId="0" fontId="6" fillId="0" borderId="21" xfId="105" applyFont="1" applyBorder="1" applyAlignment="1">
      <alignment horizontal="center"/>
    </xf>
    <xf numFmtId="0" fontId="6" fillId="0" borderId="15" xfId="105" applyFont="1" applyBorder="1" applyAlignment="1">
      <alignment horizontal="center"/>
    </xf>
    <xf numFmtId="4" fontId="3" fillId="0" borderId="30" xfId="105" applyNumberFormat="1" applyFont="1" applyBorder="1"/>
    <xf numFmtId="3" fontId="6" fillId="0" borderId="17" xfId="85" quotePrefix="1" applyNumberFormat="1" applyFont="1" applyFill="1" applyBorder="1" applyAlignment="1">
      <alignment horizontal="right"/>
    </xf>
    <xf numFmtId="3" fontId="6" fillId="0" borderId="1" xfId="85" quotePrefix="1" applyNumberFormat="1" applyFont="1" applyFill="1" applyBorder="1" applyAlignment="1">
      <alignment horizontal="right"/>
    </xf>
    <xf numFmtId="3" fontId="6" fillId="2" borderId="31" xfId="148" applyNumberFormat="1" applyFill="1" applyBorder="1"/>
    <xf numFmtId="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 vertical="center" wrapText="1"/>
    </xf>
    <xf numFmtId="0" fontId="5" fillId="0" borderId="0" xfId="229" applyFont="1" applyFill="1" applyBorder="1" applyAlignment="1" applyProtection="1">
      <alignment horizontal="center" vertical="center" wrapText="1"/>
    </xf>
    <xf numFmtId="0" fontId="6" fillId="0" borderId="0" xfId="148" applyFill="1" applyBorder="1"/>
    <xf numFmtId="3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0" fontId="6" fillId="0" borderId="0" xfId="0" quotePrefix="1" applyFont="1" applyFill="1" applyBorder="1"/>
    <xf numFmtId="3" fontId="6" fillId="0" borderId="5" xfId="85" quotePrefix="1" applyNumberFormat="1" applyFont="1" applyFill="1" applyBorder="1" applyAlignment="1">
      <alignment horizontal="right"/>
    </xf>
    <xf numFmtId="0" fontId="2" fillId="2" borderId="21" xfId="84" applyFill="1" applyBorder="1"/>
    <xf numFmtId="0" fontId="6" fillId="0" borderId="17" xfId="84" quotePrefix="1" applyFont="1" applyBorder="1" applyAlignment="1">
      <alignment horizontal="center"/>
    </xf>
    <xf numFmtId="0" fontId="6" fillId="0" borderId="22" xfId="84" quotePrefix="1" applyFont="1" applyBorder="1" applyAlignment="1">
      <alignment horizontal="center"/>
    </xf>
    <xf numFmtId="0" fontId="6" fillId="2" borderId="18" xfId="84" applyFont="1" applyFill="1" applyBorder="1"/>
    <xf numFmtId="0" fontId="6" fillId="0" borderId="1" xfId="84" quotePrefix="1" applyFont="1" applyBorder="1" applyAlignment="1">
      <alignment horizontal="center"/>
    </xf>
    <xf numFmtId="0" fontId="6" fillId="0" borderId="4" xfId="84" quotePrefix="1" applyFont="1" applyBorder="1" applyAlignment="1">
      <alignment horizontal="center"/>
    </xf>
    <xf numFmtId="0" fontId="6" fillId="0" borderId="1" xfId="105" applyFont="1" applyBorder="1" applyAlignment="1">
      <alignment horizontal="center"/>
    </xf>
    <xf numFmtId="4" fontId="6" fillId="0" borderId="0" xfId="105" applyNumberFormat="1" applyFont="1" applyBorder="1"/>
    <xf numFmtId="4" fontId="3" fillId="0" borderId="0" xfId="105" applyNumberFormat="1" applyFont="1" applyBorder="1"/>
    <xf numFmtId="4" fontId="6" fillId="0" borderId="32" xfId="28" applyNumberFormat="1" applyFont="1" applyFill="1" applyBorder="1"/>
    <xf numFmtId="4" fontId="3" fillId="0" borderId="1" xfId="105" applyNumberFormat="1" applyFont="1" applyFill="1" applyBorder="1" applyAlignment="1">
      <alignment horizontal="right"/>
    </xf>
    <xf numFmtId="0" fontId="2" fillId="2" borderId="18" xfId="84" applyFill="1" applyBorder="1"/>
    <xf numFmtId="0" fontId="3" fillId="0" borderId="0" xfId="105" applyFont="1" applyFill="1" applyBorder="1" applyAlignment="1"/>
    <xf numFmtId="0" fontId="6" fillId="4" borderId="19" xfId="105" applyFont="1" applyFill="1" applyBorder="1" applyAlignment="1">
      <alignment horizontal="center"/>
    </xf>
    <xf numFmtId="0" fontId="3" fillId="4" borderId="19" xfId="105" applyFont="1" applyFill="1" applyBorder="1" applyAlignment="1">
      <alignment horizontal="center"/>
    </xf>
    <xf numFmtId="0" fontId="10" fillId="0" borderId="0" xfId="148" applyFont="1"/>
    <xf numFmtId="3" fontId="6" fillId="2" borderId="11" xfId="148" applyNumberFormat="1" applyFill="1" applyBorder="1"/>
    <xf numFmtId="0" fontId="3" fillId="4" borderId="12" xfId="28" applyFont="1" applyFill="1" applyBorder="1"/>
    <xf numFmtId="0" fontId="6" fillId="0" borderId="33" xfId="28" applyFill="1" applyBorder="1" applyAlignment="1">
      <alignment horizontal="left"/>
    </xf>
    <xf numFmtId="0" fontId="6" fillId="0" borderId="17" xfId="0" applyFont="1" applyFill="1" applyBorder="1" applyAlignment="1">
      <alignment horizontal="center"/>
    </xf>
    <xf numFmtId="3" fontId="0" fillId="0" borderId="17" xfId="0" applyNumberFormat="1" applyFill="1" applyBorder="1"/>
    <xf numFmtId="4" fontId="3" fillId="0" borderId="17" xfId="0" applyNumberFormat="1" applyFont="1" applyFill="1" applyBorder="1" applyAlignment="1">
      <alignment horizontal="right"/>
    </xf>
    <xf numFmtId="4" fontId="0" fillId="0" borderId="22" xfId="0" applyNumberFormat="1" applyFill="1" applyBorder="1"/>
    <xf numFmtId="0" fontId="6" fillId="2" borderId="7" xfId="148" applyFill="1" applyBorder="1"/>
    <xf numFmtId="0" fontId="6" fillId="2" borderId="21" xfId="148" applyFill="1" applyBorder="1"/>
    <xf numFmtId="0" fontId="2" fillId="2" borderId="21" xfId="42" applyFont="1" applyFill="1" applyBorder="1"/>
    <xf numFmtId="0" fontId="2" fillId="2" borderId="6" xfId="42" applyFont="1" applyFill="1" applyBorder="1"/>
    <xf numFmtId="0" fontId="2" fillId="2" borderId="6" xfId="84" applyFont="1" applyFill="1" applyBorder="1"/>
    <xf numFmtId="0" fontId="2" fillId="2" borderId="15" xfId="148" applyFont="1" applyFill="1" applyBorder="1"/>
    <xf numFmtId="3" fontId="2" fillId="0" borderId="17" xfId="84" quotePrefix="1" applyNumberFormat="1" applyFont="1" applyFill="1" applyBorder="1" applyAlignment="1">
      <alignment horizontal="right"/>
    </xf>
    <xf numFmtId="3" fontId="2" fillId="0" borderId="5" xfId="84" quotePrefix="1" applyNumberFormat="1" applyFont="1" applyFill="1" applyBorder="1" applyAlignment="1">
      <alignment horizontal="right"/>
    </xf>
    <xf numFmtId="0" fontId="2" fillId="0" borderId="5" xfId="105" applyFont="1" applyBorder="1" applyAlignment="1">
      <alignment horizontal="center"/>
    </xf>
    <xf numFmtId="3" fontId="2" fillId="0" borderId="34" xfId="84" quotePrefix="1" applyNumberFormat="1" applyFont="1" applyFill="1" applyBorder="1" applyAlignment="1">
      <alignment horizontal="right"/>
    </xf>
    <xf numFmtId="3" fontId="2" fillId="2" borderId="11" xfId="84" applyNumberFormat="1" applyFill="1" applyBorder="1" applyAlignment="1">
      <alignment horizontal="center" vertical="center" wrapText="1"/>
    </xf>
    <xf numFmtId="0" fontId="2" fillId="2" borderId="21" xfId="148" applyFont="1" applyFill="1" applyBorder="1"/>
    <xf numFmtId="0" fontId="2" fillId="2" borderId="23" xfId="148" applyFont="1" applyFill="1" applyBorder="1"/>
    <xf numFmtId="0" fontId="2" fillId="0" borderId="0" xfId="148" applyFont="1" applyFill="1" applyBorder="1"/>
    <xf numFmtId="0" fontId="6" fillId="2" borderId="7" xfId="28" applyFill="1" applyBorder="1" applyAlignment="1">
      <alignment vertical="center"/>
    </xf>
    <xf numFmtId="0" fontId="6" fillId="2" borderId="35" xfId="28" applyFill="1" applyBorder="1" applyAlignment="1">
      <alignment vertical="center"/>
    </xf>
    <xf numFmtId="0" fontId="2" fillId="0" borderId="36" xfId="28" applyFont="1" applyFill="1" applyBorder="1" applyAlignment="1">
      <alignment horizontal="left"/>
    </xf>
    <xf numFmtId="0" fontId="2" fillId="0" borderId="37" xfId="28" applyFont="1" applyFill="1" applyBorder="1" applyAlignment="1">
      <alignment horizontal="left"/>
    </xf>
    <xf numFmtId="4" fontId="6" fillId="0" borderId="38" xfId="28" applyNumberFormat="1" applyFont="1" applyFill="1" applyBorder="1"/>
    <xf numFmtId="0" fontId="2" fillId="2" borderId="15" xfId="28" applyFont="1" applyFill="1" applyBorder="1" applyAlignment="1">
      <alignment vertical="center"/>
    </xf>
    <xf numFmtId="10" fontId="6" fillId="3" borderId="2" xfId="28" applyNumberFormat="1" applyFill="1" applyBorder="1" applyAlignment="1">
      <alignment horizontal="right"/>
    </xf>
    <xf numFmtId="0" fontId="2" fillId="2" borderId="18" xfId="175" applyFont="1" applyFill="1" applyBorder="1"/>
    <xf numFmtId="4" fontId="6" fillId="0" borderId="39" xfId="28" applyNumberFormat="1" applyFont="1" applyFill="1" applyBorder="1"/>
    <xf numFmtId="3" fontId="3" fillId="0" borderId="0" xfId="42" applyNumberFormat="1" applyFont="1" applyFill="1" applyAlignment="1">
      <alignment horizontal="left"/>
    </xf>
    <xf numFmtId="10" fontId="2" fillId="0" borderId="17" xfId="43" applyNumberFormat="1" applyFont="1" applyFill="1" applyBorder="1"/>
    <xf numFmtId="10" fontId="2" fillId="0" borderId="2" xfId="43" applyNumberFormat="1" applyFont="1" applyFill="1" applyBorder="1"/>
    <xf numFmtId="10" fontId="2" fillId="0" borderId="22" xfId="43" applyNumberFormat="1" applyFont="1" applyFill="1" applyBorder="1"/>
    <xf numFmtId="10" fontId="2" fillId="0" borderId="3" xfId="43" applyNumberFormat="1" applyFont="1" applyFill="1" applyBorder="1"/>
    <xf numFmtId="10" fontId="2" fillId="0" borderId="1" xfId="43" applyNumberFormat="1" applyFont="1" applyFill="1" applyBorder="1"/>
    <xf numFmtId="10" fontId="2" fillId="0" borderId="5" xfId="43" applyNumberFormat="1" applyFont="1" applyFill="1" applyBorder="1"/>
    <xf numFmtId="0" fontId="2" fillId="2" borderId="7" xfId="148" applyFont="1" applyFill="1" applyBorder="1"/>
    <xf numFmtId="0" fontId="3" fillId="2" borderId="40" xfId="42" applyFont="1" applyFill="1" applyBorder="1" applyAlignment="1">
      <alignment horizontal="center"/>
    </xf>
    <xf numFmtId="0" fontId="3" fillId="2" borderId="41" xfId="42" applyFont="1" applyFill="1" applyBorder="1" applyAlignment="1">
      <alignment horizontal="center"/>
    </xf>
    <xf numFmtId="0" fontId="3" fillId="2" borderId="42" xfId="42" applyFont="1" applyFill="1" applyBorder="1" applyAlignment="1">
      <alignment horizontal="center"/>
    </xf>
    <xf numFmtId="0" fontId="3" fillId="2" borderId="40" xfId="84" applyFont="1" applyFill="1" applyBorder="1" applyAlignment="1">
      <alignment horizontal="center"/>
    </xf>
    <xf numFmtId="0" fontId="3" fillId="2" borderId="41" xfId="84" applyFont="1" applyFill="1" applyBorder="1" applyAlignment="1">
      <alignment horizontal="center"/>
    </xf>
    <xf numFmtId="0" fontId="3" fillId="2" borderId="42" xfId="84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9" fillId="0" borderId="46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</cellXfs>
  <cellStyles count="29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28"/>
    <cellStyle name="normální 10 2" xfId="29"/>
    <cellStyle name="normální 10 3" xfId="30"/>
    <cellStyle name="normální 10 4" xfId="31"/>
    <cellStyle name="normální 10 5" xfId="32"/>
    <cellStyle name="normální 10 6" xfId="33"/>
    <cellStyle name="normální 10 7" xfId="34"/>
    <cellStyle name="Normální 11" xfId="35"/>
    <cellStyle name="Normální 11 2" xfId="36"/>
    <cellStyle name="Normální 11 3" xfId="37"/>
    <cellStyle name="Normální 11 4" xfId="38"/>
    <cellStyle name="Normální 11 5" xfId="39"/>
    <cellStyle name="Normální 11 6" xfId="40"/>
    <cellStyle name="Normální 11 7" xfId="41"/>
    <cellStyle name="Normální 12" xfId="42"/>
    <cellStyle name="Normální 12 2" xfId="43"/>
    <cellStyle name="Normální 12 3" xfId="44"/>
    <cellStyle name="Normální 12 4" xfId="45"/>
    <cellStyle name="Normální 12 5" xfId="46"/>
    <cellStyle name="Normální 12 6" xfId="47"/>
    <cellStyle name="Normální 12 7" xfId="48"/>
    <cellStyle name="normální 13" xfId="49"/>
    <cellStyle name="normální 13 2" xfId="50"/>
    <cellStyle name="normální 13 3" xfId="51"/>
    <cellStyle name="normální 13 4" xfId="52"/>
    <cellStyle name="normální 13 5" xfId="53"/>
    <cellStyle name="normální 13 6" xfId="54"/>
    <cellStyle name="normální 13 7" xfId="55"/>
    <cellStyle name="normální 14" xfId="56"/>
    <cellStyle name="Normální 14 2" xfId="57"/>
    <cellStyle name="Normální 14 3" xfId="58"/>
    <cellStyle name="Normální 14 4" xfId="59"/>
    <cellStyle name="Normální 14 5" xfId="60"/>
    <cellStyle name="Normální 14 6" xfId="61"/>
    <cellStyle name="Normální 14 7" xfId="62"/>
    <cellStyle name="normální 15" xfId="63"/>
    <cellStyle name="Normální 15 2" xfId="64"/>
    <cellStyle name="Normální 15 3" xfId="65"/>
    <cellStyle name="Normální 15 4" xfId="66"/>
    <cellStyle name="Normální 15 5" xfId="67"/>
    <cellStyle name="Normální 15 6" xfId="68"/>
    <cellStyle name="Normální 15 7" xfId="69"/>
    <cellStyle name="normální 16" xfId="70"/>
    <cellStyle name="Normální 16 2" xfId="71"/>
    <cellStyle name="Normální 16 3" xfId="72"/>
    <cellStyle name="Normální 16 4" xfId="73"/>
    <cellStyle name="Normální 16 5" xfId="74"/>
    <cellStyle name="Normální 16 6" xfId="75"/>
    <cellStyle name="Normální 16 7" xfId="76"/>
    <cellStyle name="normální 17" xfId="77"/>
    <cellStyle name="Normální 17 2" xfId="78"/>
    <cellStyle name="Normální 17 3" xfId="79"/>
    <cellStyle name="Normální 17 4" xfId="80"/>
    <cellStyle name="Normální 17 5" xfId="81"/>
    <cellStyle name="Normální 17 6" xfId="82"/>
    <cellStyle name="Normální 17 7" xfId="83"/>
    <cellStyle name="Normální 18" xfId="84"/>
    <cellStyle name="Normální 18 2" xfId="85"/>
    <cellStyle name="Normální 18 3" xfId="86"/>
    <cellStyle name="Normální 18 4" xfId="87"/>
    <cellStyle name="Normální 18 5" xfId="88"/>
    <cellStyle name="Normální 18 6" xfId="89"/>
    <cellStyle name="Normální 18 7" xfId="90"/>
    <cellStyle name="Normální 19" xfId="91"/>
    <cellStyle name="Normální 19 2" xfId="92"/>
    <cellStyle name="Normální 19 3" xfId="93"/>
    <cellStyle name="Normální 19 4" xfId="94"/>
    <cellStyle name="Normální 19 5" xfId="95"/>
    <cellStyle name="Normální 19 6" xfId="96"/>
    <cellStyle name="Normální 19 7" xfId="97"/>
    <cellStyle name="normální 2" xfId="98"/>
    <cellStyle name="Normální 2 2" xfId="99"/>
    <cellStyle name="Normální 2 3" xfId="100"/>
    <cellStyle name="Normální 2 4" xfId="101"/>
    <cellStyle name="Normální 2 5" xfId="102"/>
    <cellStyle name="Normální 2 6" xfId="103"/>
    <cellStyle name="Normální 2 7" xfId="104"/>
    <cellStyle name="Normální 20" xfId="105"/>
    <cellStyle name="Normální 20 2" xfId="106"/>
    <cellStyle name="Normální 20 3" xfId="107"/>
    <cellStyle name="Normální 20 4" xfId="108"/>
    <cellStyle name="Normální 20 5" xfId="109"/>
    <cellStyle name="Normální 20 6" xfId="110"/>
    <cellStyle name="Normální 20 7" xfId="111"/>
    <cellStyle name="Normální 21 2" xfId="112"/>
    <cellStyle name="Normální 21 3" xfId="113"/>
    <cellStyle name="Normální 21 4" xfId="114"/>
    <cellStyle name="Normální 21 5" xfId="115"/>
    <cellStyle name="Normální 21 6" xfId="116"/>
    <cellStyle name="Normální 21 7" xfId="117"/>
    <cellStyle name="Normální 22 2" xfId="118"/>
    <cellStyle name="Normální 22 3" xfId="119"/>
    <cellStyle name="Normální 22 4" xfId="120"/>
    <cellStyle name="Normální 22 5" xfId="121"/>
    <cellStyle name="Normální 22 6" xfId="122"/>
    <cellStyle name="Normální 22 7" xfId="123"/>
    <cellStyle name="Normální 23 2" xfId="124"/>
    <cellStyle name="Normální 23 3" xfId="125"/>
    <cellStyle name="Normální 23 4" xfId="126"/>
    <cellStyle name="Normální 23 5" xfId="127"/>
    <cellStyle name="Normální 23 6" xfId="128"/>
    <cellStyle name="Normální 23 7" xfId="129"/>
    <cellStyle name="Normální 24 2" xfId="130"/>
    <cellStyle name="Normální 24 3" xfId="131"/>
    <cellStyle name="Normální 24 4" xfId="132"/>
    <cellStyle name="Normální 24 5" xfId="133"/>
    <cellStyle name="Normální 24 6" xfId="134"/>
    <cellStyle name="Normální 24 7" xfId="135"/>
    <cellStyle name="Normální 25 2" xfId="136"/>
    <cellStyle name="Normální 25 3" xfId="137"/>
    <cellStyle name="Normální 25 4" xfId="138"/>
    <cellStyle name="Normální 25 5" xfId="139"/>
    <cellStyle name="Normální 25 6" xfId="140"/>
    <cellStyle name="Normální 25 7" xfId="141"/>
    <cellStyle name="Normální 26 2" xfId="142"/>
    <cellStyle name="Normální 26 3" xfId="143"/>
    <cellStyle name="Normální 26 4" xfId="144"/>
    <cellStyle name="Normální 26 5" xfId="145"/>
    <cellStyle name="Normální 26 6" xfId="146"/>
    <cellStyle name="Normální 26 7" xfId="147"/>
    <cellStyle name="normální 3" xfId="148"/>
    <cellStyle name="normální 3 10" xfId="149"/>
    <cellStyle name="normální 3 11" xfId="150"/>
    <cellStyle name="normální 3 12" xfId="151"/>
    <cellStyle name="normální 3 13" xfId="152"/>
    <cellStyle name="normální 3 14" xfId="153"/>
    <cellStyle name="normální 3 15" xfId="154"/>
    <cellStyle name="normální 3 16" xfId="155"/>
    <cellStyle name="normální 3 17" xfId="156"/>
    <cellStyle name="normální 3 18" xfId="157"/>
    <cellStyle name="normální 3 19" xfId="158"/>
    <cellStyle name="normální 3 2" xfId="159"/>
    <cellStyle name="normální 3 20" xfId="160"/>
    <cellStyle name="normální 3 21" xfId="161"/>
    <cellStyle name="normální 3 22" xfId="162"/>
    <cellStyle name="normální 3 23" xfId="163"/>
    <cellStyle name="normální 3 24" xfId="164"/>
    <cellStyle name="normální 3 25" xfId="165"/>
    <cellStyle name="normální 3 26" xfId="166"/>
    <cellStyle name="normální 3 27" xfId="167"/>
    <cellStyle name="normální 3 3" xfId="168"/>
    <cellStyle name="normální 3 4" xfId="169"/>
    <cellStyle name="normální 3 5" xfId="170"/>
    <cellStyle name="normální 3 6" xfId="171"/>
    <cellStyle name="normální 3 7" xfId="172"/>
    <cellStyle name="normální 3 8" xfId="173"/>
    <cellStyle name="normální 3 9" xfId="174"/>
    <cellStyle name="normální 4" xfId="175"/>
    <cellStyle name="normální 4 10" xfId="176"/>
    <cellStyle name="normální 4 11" xfId="177"/>
    <cellStyle name="normální 4 12" xfId="178"/>
    <cellStyle name="normální 4 13" xfId="179"/>
    <cellStyle name="normální 4 14" xfId="180"/>
    <cellStyle name="normální 4 15" xfId="181"/>
    <cellStyle name="normální 4 16" xfId="182"/>
    <cellStyle name="normální 4 17" xfId="183"/>
    <cellStyle name="normální 4 18" xfId="184"/>
    <cellStyle name="normální 4 19" xfId="185"/>
    <cellStyle name="normální 4 2" xfId="186"/>
    <cellStyle name="normální 4 20" xfId="187"/>
    <cellStyle name="normální 4 21" xfId="188"/>
    <cellStyle name="normální 4 22" xfId="189"/>
    <cellStyle name="normální 4 23" xfId="190"/>
    <cellStyle name="normální 4 24" xfId="191"/>
    <cellStyle name="normální 4 25" xfId="192"/>
    <cellStyle name="normální 4 26" xfId="193"/>
    <cellStyle name="normální 4 27" xfId="194"/>
    <cellStyle name="normální 4 3" xfId="195"/>
    <cellStyle name="normální 4 4" xfId="196"/>
    <cellStyle name="normální 4 5" xfId="197"/>
    <cellStyle name="normální 4 6" xfId="198"/>
    <cellStyle name="normální 4 7" xfId="199"/>
    <cellStyle name="normální 4 8" xfId="200"/>
    <cellStyle name="normální 4 9" xfId="201"/>
    <cellStyle name="normální 5" xfId="202"/>
    <cellStyle name="normální 5 10" xfId="203"/>
    <cellStyle name="normální 5 11" xfId="204"/>
    <cellStyle name="normální 5 12" xfId="205"/>
    <cellStyle name="normální 5 13" xfId="206"/>
    <cellStyle name="normální 5 14" xfId="207"/>
    <cellStyle name="normální 5 15" xfId="208"/>
    <cellStyle name="normální 5 16" xfId="209"/>
    <cellStyle name="normální 5 17" xfId="210"/>
    <cellStyle name="normální 5 18" xfId="211"/>
    <cellStyle name="normální 5 19" xfId="212"/>
    <cellStyle name="normální 5 2" xfId="213"/>
    <cellStyle name="normální 5 20" xfId="214"/>
    <cellStyle name="normální 5 21" xfId="215"/>
    <cellStyle name="Normální 5 22" xfId="216"/>
    <cellStyle name="Normální 5 23" xfId="217"/>
    <cellStyle name="Normální 5 24" xfId="218"/>
    <cellStyle name="Normální 5 25" xfId="219"/>
    <cellStyle name="Normální 5 26" xfId="220"/>
    <cellStyle name="Normální 5 27" xfId="221"/>
    <cellStyle name="normální 5 3" xfId="222"/>
    <cellStyle name="normální 5 4" xfId="223"/>
    <cellStyle name="normální 5 5" xfId="224"/>
    <cellStyle name="normální 5 6" xfId="225"/>
    <cellStyle name="normální 5 7" xfId="226"/>
    <cellStyle name="normální 5 8" xfId="227"/>
    <cellStyle name="normální 5 9" xfId="228"/>
    <cellStyle name="normální 6" xfId="229"/>
    <cellStyle name="normální 6 10" xfId="230"/>
    <cellStyle name="normální 6 11" xfId="231"/>
    <cellStyle name="normální 6 12" xfId="232"/>
    <cellStyle name="normální 6 13" xfId="233"/>
    <cellStyle name="normální 6 14" xfId="234"/>
    <cellStyle name="normální 6 15" xfId="235"/>
    <cellStyle name="normální 6 16" xfId="236"/>
    <cellStyle name="normální 6 17" xfId="237"/>
    <cellStyle name="normální 6 18" xfId="238"/>
    <cellStyle name="normální 6 19" xfId="239"/>
    <cellStyle name="normální 6 2" xfId="240"/>
    <cellStyle name="normální 6 20" xfId="241"/>
    <cellStyle name="normální 6 21" xfId="242"/>
    <cellStyle name="normální 6 22" xfId="243"/>
    <cellStyle name="normální 6 23" xfId="244"/>
    <cellStyle name="normální 6 24" xfId="245"/>
    <cellStyle name="normální 6 25" xfId="246"/>
    <cellStyle name="normální 6 26" xfId="247"/>
    <cellStyle name="normální 6 27" xfId="248"/>
    <cellStyle name="normální 6 3" xfId="249"/>
    <cellStyle name="normální 6 4" xfId="250"/>
    <cellStyle name="normální 6 5" xfId="251"/>
    <cellStyle name="normální 6 6" xfId="252"/>
    <cellStyle name="normální 6 7" xfId="253"/>
    <cellStyle name="normální 6 8" xfId="254"/>
    <cellStyle name="normální 6 9" xfId="255"/>
    <cellStyle name="normální 7" xfId="256"/>
    <cellStyle name="Normální 7 2" xfId="257"/>
    <cellStyle name="Normální 7 3" xfId="258"/>
    <cellStyle name="Normální 7 4" xfId="259"/>
    <cellStyle name="Normální 7 5" xfId="260"/>
    <cellStyle name="Normální 7 6" xfId="261"/>
    <cellStyle name="Normální 7 7" xfId="262"/>
    <cellStyle name="Normální 8" xfId="263"/>
    <cellStyle name="Normální 8 2" xfId="264"/>
    <cellStyle name="Normální 8 3" xfId="265"/>
    <cellStyle name="Normální 8 4" xfId="266"/>
    <cellStyle name="Normální 8 5" xfId="267"/>
    <cellStyle name="Normální 8 6" xfId="268"/>
    <cellStyle name="Normální 8 7" xfId="269"/>
    <cellStyle name="Normální 9" xfId="270"/>
    <cellStyle name="Normální 9 2" xfId="271"/>
    <cellStyle name="Normální 9 3" xfId="272"/>
    <cellStyle name="Normální 9 4" xfId="273"/>
    <cellStyle name="Normální 9 5" xfId="274"/>
    <cellStyle name="Normální 9 6" xfId="275"/>
    <cellStyle name="Normální 9 7" xfId="276"/>
    <cellStyle name="Poznámka" xfId="277" builtinId="10" customBuiltin="1"/>
    <cellStyle name="Procenta 2" xfId="278"/>
    <cellStyle name="Procenta 3" xfId="279"/>
    <cellStyle name="Propojená buňka" xfId="280" builtinId="24" customBuiltin="1"/>
    <cellStyle name="Správně" xfId="281" builtinId="26" customBuiltin="1"/>
    <cellStyle name="Text upozornění" xfId="282" builtinId="11" customBuiltin="1"/>
    <cellStyle name="Vstup" xfId="283" builtinId="20" customBuiltin="1"/>
    <cellStyle name="Výpočet" xfId="284" builtinId="22" customBuiltin="1"/>
    <cellStyle name="Výstup" xfId="285" builtinId="21" customBuiltin="1"/>
    <cellStyle name="Vysvětlující text" xfId="286" builtinId="53" customBuiltin="1"/>
    <cellStyle name="Zvýraznění 1" xfId="287" builtinId="29" customBuiltin="1"/>
    <cellStyle name="Zvýraznění 2" xfId="288" builtinId="33" customBuiltin="1"/>
    <cellStyle name="Zvýraznění 3" xfId="289" builtinId="37" customBuiltin="1"/>
    <cellStyle name="Zvýraznění 4" xfId="290" builtinId="41" customBuiltin="1"/>
    <cellStyle name="Zvýraznění 5" xfId="291" builtinId="45" customBuiltin="1"/>
    <cellStyle name="Zvýraznění 6" xfId="29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80" zoomScaleNormal="80" workbookViewId="0">
      <selection activeCell="J19" sqref="J19"/>
    </sheetView>
  </sheetViews>
  <sheetFormatPr defaultRowHeight="15"/>
  <cols>
    <col min="1" max="1" width="51.28515625" customWidth="1"/>
    <col min="2" max="3" width="11.5703125" bestFit="1" customWidth="1"/>
    <col min="4" max="5" width="11.7109375" bestFit="1" customWidth="1"/>
    <col min="6" max="6" width="11.7109375" customWidth="1"/>
    <col min="7" max="7" width="11.7109375" bestFit="1" customWidth="1"/>
    <col min="8" max="8" width="23.5703125" customWidth="1"/>
    <col min="9" max="9" width="11.5703125" customWidth="1"/>
    <col min="10" max="10" width="12.85546875" customWidth="1"/>
    <col min="11" max="11" width="18.5703125" customWidth="1"/>
    <col min="12" max="12" width="11.140625" customWidth="1"/>
  </cols>
  <sheetData>
    <row r="1" spans="1:12" ht="20.25">
      <c r="A1" s="15" t="s">
        <v>0</v>
      </c>
      <c r="B1" s="14"/>
      <c r="C1" s="14"/>
      <c r="D1" s="14"/>
      <c r="E1" s="14"/>
      <c r="F1" s="14"/>
      <c r="G1" s="14"/>
    </row>
    <row r="2" spans="1:12" ht="15.75">
      <c r="A2" s="72" t="s">
        <v>74</v>
      </c>
      <c r="B2" s="14"/>
      <c r="C2" s="14"/>
      <c r="D2" s="14"/>
      <c r="E2" s="14"/>
      <c r="F2" s="14"/>
      <c r="G2" s="14"/>
    </row>
    <row r="3" spans="1:12" ht="16.5" thickBot="1">
      <c r="A3" s="72"/>
      <c r="B3" s="14"/>
      <c r="C3" s="14"/>
      <c r="D3" s="14"/>
      <c r="E3" s="14"/>
      <c r="F3" s="14"/>
      <c r="G3" s="14"/>
    </row>
    <row r="4" spans="1:12" ht="16.5" thickTop="1" thickBot="1">
      <c r="A4" s="16" t="s">
        <v>1</v>
      </c>
      <c r="B4" s="23">
        <v>1627</v>
      </c>
      <c r="C4" s="14"/>
      <c r="D4" s="14"/>
      <c r="E4" s="14"/>
      <c r="F4" s="14"/>
      <c r="G4" s="119" t="s">
        <v>2</v>
      </c>
      <c r="H4" s="67"/>
      <c r="I4" s="163">
        <v>12</v>
      </c>
      <c r="J4" s="67" t="s">
        <v>3</v>
      </c>
      <c r="K4" s="68">
        <f>K13+K23+E32</f>
        <v>0</v>
      </c>
      <c r="L4" s="157"/>
    </row>
    <row r="5" spans="1:12" ht="16.5" thickTop="1" thickBot="1">
      <c r="A5" s="14"/>
      <c r="B5" s="14"/>
      <c r="C5" s="14"/>
      <c r="D5" s="14"/>
      <c r="E5" s="14"/>
      <c r="F5" s="14"/>
      <c r="G5" s="120" t="s">
        <v>2</v>
      </c>
      <c r="H5" s="63"/>
      <c r="I5" s="164">
        <v>48</v>
      </c>
      <c r="J5" s="63" t="s">
        <v>3</v>
      </c>
      <c r="K5" s="64">
        <f>K4*4</f>
        <v>0</v>
      </c>
      <c r="L5" s="158"/>
    </row>
    <row r="6" spans="1:12" ht="16.5" thickTop="1" thickBot="1">
      <c r="A6" s="165" t="s">
        <v>4</v>
      </c>
      <c r="B6" s="14"/>
      <c r="C6" s="14"/>
      <c r="D6" s="14"/>
      <c r="E6" s="14"/>
      <c r="F6" s="14"/>
      <c r="G6" s="14"/>
      <c r="H6" s="39"/>
      <c r="I6" s="39"/>
      <c r="J6" s="39"/>
      <c r="K6" s="39"/>
      <c r="L6" s="39"/>
    </row>
    <row r="7" spans="1:12" ht="15.75" thickBot="1">
      <c r="A7" s="204" t="s">
        <v>59</v>
      </c>
      <c r="B7" s="205"/>
      <c r="C7" s="205"/>
      <c r="D7" s="205"/>
      <c r="E7" s="205"/>
      <c r="F7" s="205"/>
      <c r="G7" s="205"/>
      <c r="H7" s="205"/>
      <c r="I7" s="205"/>
      <c r="J7" s="205"/>
      <c r="K7" s="206"/>
    </row>
    <row r="8" spans="1:12" ht="39" thickBot="1">
      <c r="A8" s="17" t="s">
        <v>5</v>
      </c>
      <c r="B8" s="20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9" t="s">
        <v>11</v>
      </c>
      <c r="H8" s="43" t="s">
        <v>13</v>
      </c>
      <c r="I8" s="40" t="s">
        <v>14</v>
      </c>
      <c r="J8" s="41" t="s">
        <v>15</v>
      </c>
      <c r="K8" s="42" t="s">
        <v>16</v>
      </c>
    </row>
    <row r="9" spans="1:12">
      <c r="A9" s="124" t="s">
        <v>53</v>
      </c>
      <c r="B9" s="121">
        <v>68178244</v>
      </c>
      <c r="C9" s="122">
        <v>0.99039999999999995</v>
      </c>
      <c r="D9" s="121">
        <v>691416</v>
      </c>
      <c r="E9" s="122">
        <v>0.9899</v>
      </c>
      <c r="F9" s="121">
        <v>359048</v>
      </c>
      <c r="G9" s="123">
        <v>0.99</v>
      </c>
      <c r="H9" s="130" t="s">
        <v>17</v>
      </c>
      <c r="I9" s="131">
        <f>B9</f>
        <v>68178244</v>
      </c>
      <c r="J9" s="160"/>
      <c r="K9" s="126">
        <f>I9*J9</f>
        <v>0</v>
      </c>
    </row>
    <row r="10" spans="1:12">
      <c r="A10" s="128" t="s">
        <v>54</v>
      </c>
      <c r="B10" s="125">
        <v>232917</v>
      </c>
      <c r="C10" s="197">
        <v>3.3346758437182312E-3</v>
      </c>
      <c r="D10" s="125">
        <v>2508</v>
      </c>
      <c r="E10" s="197">
        <v>3.5914419661225174E-3</v>
      </c>
      <c r="F10" s="125">
        <v>1377</v>
      </c>
      <c r="G10" s="199">
        <v>3.7971363844342518E-3</v>
      </c>
      <c r="H10" s="133" t="s">
        <v>17</v>
      </c>
      <c r="I10" s="49">
        <f>B10</f>
        <v>232917</v>
      </c>
      <c r="J10" s="53"/>
      <c r="K10" s="127">
        <f>I10*J10</f>
        <v>0</v>
      </c>
    </row>
    <row r="11" spans="1:12">
      <c r="A11" s="175" t="s">
        <v>61</v>
      </c>
      <c r="B11" s="125">
        <v>249498</v>
      </c>
      <c r="C11" s="197">
        <v>3.5720598424981943E-3</v>
      </c>
      <c r="D11" s="125">
        <v>2290</v>
      </c>
      <c r="E11" s="197">
        <v>3.2785127750444764E-3</v>
      </c>
      <c r="F11" s="125">
        <v>1012</v>
      </c>
      <c r="G11" s="199">
        <v>2.7899606057562466E-3</v>
      </c>
      <c r="H11" s="133" t="s">
        <v>17</v>
      </c>
      <c r="I11" s="49">
        <f>B11</f>
        <v>249498</v>
      </c>
      <c r="J11" s="53"/>
      <c r="K11" s="127">
        <f>I11*J11</f>
        <v>0</v>
      </c>
    </row>
    <row r="12" spans="1:12" ht="15.75" thickBot="1">
      <c r="A12" s="176" t="s">
        <v>62</v>
      </c>
      <c r="B12" s="129">
        <v>186440</v>
      </c>
      <c r="C12" s="198">
        <v>2.6692589126819048E-3</v>
      </c>
      <c r="D12" s="129">
        <v>2234</v>
      </c>
      <c r="E12" s="198">
        <v>3.1988317310199755E-3</v>
      </c>
      <c r="F12" s="129">
        <v>1248</v>
      </c>
      <c r="G12" s="200">
        <v>3.4400214268974524E-3</v>
      </c>
      <c r="H12" s="134" t="s">
        <v>17</v>
      </c>
      <c r="I12" s="59">
        <f>B12</f>
        <v>186440</v>
      </c>
      <c r="J12" s="60"/>
      <c r="K12" s="66">
        <f>I12*J12</f>
        <v>0</v>
      </c>
    </row>
    <row r="13" spans="1:12" ht="15.75" thickBot="1">
      <c r="A13" s="22" t="s">
        <v>18</v>
      </c>
      <c r="B13" s="21">
        <f t="shared" ref="B13:G13" si="0">SUM(B9:B12)</f>
        <v>68847099</v>
      </c>
      <c r="C13" s="55">
        <f t="shared" si="0"/>
        <v>0.9999759945988983</v>
      </c>
      <c r="D13" s="21">
        <f t="shared" si="0"/>
        <v>698448</v>
      </c>
      <c r="E13" s="55">
        <f t="shared" si="0"/>
        <v>0.9999687864721869</v>
      </c>
      <c r="F13" s="21">
        <f t="shared" si="0"/>
        <v>362685</v>
      </c>
      <c r="G13" s="56">
        <f t="shared" si="0"/>
        <v>1.0000271184170879</v>
      </c>
      <c r="H13" s="44" t="s">
        <v>19</v>
      </c>
      <c r="I13" s="138">
        <f>SUM(I9:I12)</f>
        <v>68847099</v>
      </c>
      <c r="J13" s="50"/>
      <c r="K13" s="51">
        <f>SUM(K9:K12)</f>
        <v>0</v>
      </c>
      <c r="L13" s="135"/>
    </row>
    <row r="14" spans="1:12">
      <c r="H14" s="39"/>
      <c r="I14" s="39"/>
      <c r="J14" s="39"/>
      <c r="K14" s="39"/>
      <c r="L14" s="39"/>
    </row>
    <row r="15" spans="1:12" ht="15.75" thickBot="1">
      <c r="H15" s="39"/>
      <c r="I15" s="39"/>
      <c r="J15" s="39"/>
      <c r="K15" s="39"/>
      <c r="L15" s="39"/>
    </row>
    <row r="16" spans="1:12" ht="15.75" thickBot="1">
      <c r="A16" s="207" t="s">
        <v>59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9"/>
    </row>
    <row r="17" spans="1:12" ht="26.25" thickBot="1">
      <c r="A17" s="24" t="s">
        <v>5</v>
      </c>
      <c r="B17" s="25" t="s">
        <v>21</v>
      </c>
      <c r="C17" s="25" t="s">
        <v>22</v>
      </c>
      <c r="D17" s="29" t="s">
        <v>20</v>
      </c>
      <c r="E17" s="29" t="s">
        <v>20</v>
      </c>
      <c r="F17" s="29" t="s">
        <v>20</v>
      </c>
      <c r="G17" s="30" t="s">
        <v>20</v>
      </c>
      <c r="H17" s="40" t="s">
        <v>13</v>
      </c>
      <c r="I17" s="40" t="s">
        <v>14</v>
      </c>
      <c r="J17" s="54" t="s">
        <v>15</v>
      </c>
      <c r="K17" s="42" t="s">
        <v>16</v>
      </c>
    </row>
    <row r="18" spans="1:12">
      <c r="A18" s="153" t="s">
        <v>25</v>
      </c>
      <c r="B18" s="137">
        <v>219647</v>
      </c>
      <c r="C18" s="201">
        <v>0.97223516133077736</v>
      </c>
      <c r="D18" s="154" t="s">
        <v>20</v>
      </c>
      <c r="E18" s="154" t="s">
        <v>20</v>
      </c>
      <c r="F18" s="154" t="s">
        <v>20</v>
      </c>
      <c r="G18" s="155" t="s">
        <v>20</v>
      </c>
      <c r="H18" s="156" t="s">
        <v>24</v>
      </c>
      <c r="I18" s="131"/>
      <c r="J18" s="160">
        <v>0</v>
      </c>
      <c r="K18" s="126">
        <v>0</v>
      </c>
    </row>
    <row r="19" spans="1:12">
      <c r="A19" s="177" t="s">
        <v>63</v>
      </c>
      <c r="B19" s="136">
        <v>4358</v>
      </c>
      <c r="C19" s="197">
        <v>1.9290717881648961E-2</v>
      </c>
      <c r="D19" s="31" t="s">
        <v>20</v>
      </c>
      <c r="E19" s="31" t="s">
        <v>20</v>
      </c>
      <c r="F19" s="31" t="s">
        <v>20</v>
      </c>
      <c r="G19" s="32" t="s">
        <v>20</v>
      </c>
      <c r="H19" s="45" t="s">
        <v>24</v>
      </c>
      <c r="I19" s="46">
        <f>B19</f>
        <v>4358</v>
      </c>
      <c r="J19" s="52"/>
      <c r="K19" s="47">
        <f>I19*J19</f>
        <v>0</v>
      </c>
    </row>
    <row r="20" spans="1:12">
      <c r="A20" s="27" t="s">
        <v>27</v>
      </c>
      <c r="B20" s="149">
        <v>1115</v>
      </c>
      <c r="C20" s="202">
        <v>4.935772255764373E-3</v>
      </c>
      <c r="D20" s="31" t="s">
        <v>20</v>
      </c>
      <c r="E20" s="31" t="s">
        <v>20</v>
      </c>
      <c r="F20" s="31" t="s">
        <v>20</v>
      </c>
      <c r="G20" s="32" t="s">
        <v>20</v>
      </c>
      <c r="H20" s="45" t="s">
        <v>24</v>
      </c>
      <c r="I20" s="46">
        <f>B20</f>
        <v>1115</v>
      </c>
      <c r="J20" s="52"/>
      <c r="K20" s="47">
        <f>I20*J20</f>
        <v>0</v>
      </c>
    </row>
    <row r="21" spans="1:12">
      <c r="A21" s="150" t="s">
        <v>23</v>
      </c>
      <c r="B21" s="136">
        <v>747</v>
      </c>
      <c r="C21" s="197">
        <v>3.3054445778167942E-3</v>
      </c>
      <c r="D21" s="151" t="s">
        <v>20</v>
      </c>
      <c r="E21" s="151" t="s">
        <v>20</v>
      </c>
      <c r="F21" s="151" t="s">
        <v>20</v>
      </c>
      <c r="G21" s="152" t="s">
        <v>20</v>
      </c>
      <c r="H21" s="48" t="s">
        <v>24</v>
      </c>
      <c r="I21" s="49">
        <f>B21</f>
        <v>747</v>
      </c>
      <c r="J21" s="53"/>
      <c r="K21" s="127">
        <f>I21*J21</f>
        <v>0</v>
      </c>
    </row>
    <row r="22" spans="1:12" ht="15.75" thickBot="1">
      <c r="A22" s="177" t="s">
        <v>64</v>
      </c>
      <c r="B22" s="136">
        <v>53</v>
      </c>
      <c r="C22" s="197">
        <v>2.3290395399251125E-4</v>
      </c>
      <c r="D22" s="31" t="s">
        <v>20</v>
      </c>
      <c r="E22" s="31" t="s">
        <v>20</v>
      </c>
      <c r="F22" s="31" t="s">
        <v>20</v>
      </c>
      <c r="G22" s="32" t="s">
        <v>20</v>
      </c>
      <c r="H22" s="45" t="s">
        <v>24</v>
      </c>
      <c r="I22" s="46">
        <f>B22</f>
        <v>53</v>
      </c>
      <c r="J22" s="52"/>
      <c r="K22" s="47">
        <f>I22*J22</f>
        <v>0</v>
      </c>
    </row>
    <row r="23" spans="1:12" ht="15.75" thickBot="1">
      <c r="A23" s="28" t="s">
        <v>18</v>
      </c>
      <c r="B23" s="33">
        <f>SUM(B18:B22)</f>
        <v>225920</v>
      </c>
      <c r="C23" s="55">
        <v>0.99999999999999989</v>
      </c>
      <c r="D23" s="26" t="s">
        <v>20</v>
      </c>
      <c r="E23" s="26" t="s">
        <v>20</v>
      </c>
      <c r="F23" s="26" t="s">
        <v>20</v>
      </c>
      <c r="G23" s="34" t="s">
        <v>20</v>
      </c>
      <c r="H23" s="44" t="s">
        <v>28</v>
      </c>
      <c r="I23" s="166"/>
      <c r="J23" s="50"/>
      <c r="K23" s="51">
        <f>SUM(K18:K22)</f>
        <v>0</v>
      </c>
      <c r="L23" s="135"/>
    </row>
    <row r="25" spans="1:12" ht="15.75" thickBot="1"/>
    <row r="26" spans="1:12">
      <c r="A26" s="210" t="s">
        <v>56</v>
      </c>
      <c r="B26" s="211"/>
      <c r="C26" s="211"/>
      <c r="D26" s="211"/>
      <c r="E26" s="212"/>
      <c r="H26" s="213"/>
      <c r="I26" s="213"/>
      <c r="J26" s="213"/>
      <c r="K26" s="140"/>
      <c r="L26" s="141"/>
    </row>
    <row r="27" spans="1:12" ht="45.75" thickBot="1">
      <c r="A27" s="13" t="s">
        <v>12</v>
      </c>
      <c r="B27" s="11" t="s">
        <v>13</v>
      </c>
      <c r="C27" s="11" t="s">
        <v>14</v>
      </c>
      <c r="D27" s="57" t="s">
        <v>15</v>
      </c>
      <c r="E27" s="58" t="s">
        <v>16</v>
      </c>
      <c r="H27" s="142"/>
      <c r="I27" s="142"/>
      <c r="J27" s="142"/>
      <c r="K27" s="143"/>
      <c r="L27" s="143"/>
    </row>
    <row r="28" spans="1:12">
      <c r="A28" s="203" t="s">
        <v>31</v>
      </c>
      <c r="B28" s="12" t="s">
        <v>24</v>
      </c>
      <c r="C28" s="3">
        <f>B4</f>
        <v>1627</v>
      </c>
      <c r="D28" s="7"/>
      <c r="E28" s="69">
        <f>C28*D28</f>
        <v>0</v>
      </c>
      <c r="H28" s="144"/>
      <c r="I28" s="98"/>
      <c r="J28" s="145"/>
      <c r="K28" s="146"/>
      <c r="L28" s="147"/>
    </row>
    <row r="29" spans="1:12">
      <c r="A29" s="174" t="s">
        <v>60</v>
      </c>
      <c r="B29" s="169" t="s">
        <v>24</v>
      </c>
      <c r="C29" s="170">
        <f>C28</f>
        <v>1627</v>
      </c>
      <c r="D29" s="171">
        <v>0</v>
      </c>
      <c r="E29" s="172">
        <f>C29*D29</f>
        <v>0</v>
      </c>
      <c r="H29" s="144"/>
      <c r="I29" s="98"/>
      <c r="J29" s="145"/>
      <c r="K29" s="146"/>
      <c r="L29" s="147"/>
    </row>
    <row r="30" spans="1:12" ht="15.75" thickBot="1">
      <c r="A30" s="178" t="s">
        <v>66</v>
      </c>
      <c r="B30" s="4" t="s">
        <v>24</v>
      </c>
      <c r="C30" s="2">
        <f>C28</f>
        <v>1627</v>
      </c>
      <c r="D30" s="9"/>
      <c r="E30" s="5">
        <f>C30*D30</f>
        <v>0</v>
      </c>
      <c r="H30" s="144"/>
      <c r="I30" s="98"/>
      <c r="J30" s="145"/>
      <c r="K30" s="146"/>
      <c r="L30" s="147"/>
    </row>
    <row r="31" spans="1:12">
      <c r="A31" s="61" t="s">
        <v>32</v>
      </c>
      <c r="B31" s="1" t="s">
        <v>20</v>
      </c>
      <c r="C31" s="1" t="s">
        <v>20</v>
      </c>
      <c r="D31" s="1" t="s">
        <v>20</v>
      </c>
      <c r="E31" s="69">
        <f>SUM(E28:E30)</f>
        <v>0</v>
      </c>
      <c r="H31" s="144"/>
      <c r="I31" s="148"/>
      <c r="J31" s="148"/>
      <c r="K31" s="148"/>
      <c r="L31" s="147"/>
    </row>
    <row r="32" spans="1:12" ht="15.75" thickBot="1">
      <c r="A32" s="62" t="s">
        <v>33</v>
      </c>
      <c r="B32" s="10" t="s">
        <v>20</v>
      </c>
      <c r="C32" s="10" t="s">
        <v>20</v>
      </c>
      <c r="D32" s="10" t="s">
        <v>20</v>
      </c>
      <c r="E32" s="38">
        <f>E31*12</f>
        <v>0</v>
      </c>
      <c r="H32" s="144"/>
      <c r="I32" s="148"/>
      <c r="J32" s="148"/>
      <c r="K32" s="148"/>
      <c r="L32" s="139"/>
    </row>
    <row r="34" spans="1:1">
      <c r="A34" s="186" t="s">
        <v>65</v>
      </c>
    </row>
  </sheetData>
  <mergeCells count="4">
    <mergeCell ref="A7:K7"/>
    <mergeCell ref="A16:K16"/>
    <mergeCell ref="A26:E26"/>
    <mergeCell ref="H26:J26"/>
  </mergeCells>
  <phoneticPr fontId="11" type="noConversion"/>
  <pageMargins left="0.7" right="0.7" top="0.78740157499999996" bottom="0.78740157499999996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>
      <selection activeCell="J21" sqref="J21"/>
    </sheetView>
  </sheetViews>
  <sheetFormatPr defaultRowHeight="15"/>
  <cols>
    <col min="1" max="1" width="45.7109375" customWidth="1"/>
    <col min="2" max="3" width="14.5703125" customWidth="1"/>
    <col min="4" max="5" width="19.28515625" customWidth="1"/>
    <col min="8" max="8" width="24.5703125" customWidth="1"/>
    <col min="9" max="9" width="11" bestFit="1" customWidth="1"/>
    <col min="11" max="11" width="14.42578125" customWidth="1"/>
  </cols>
  <sheetData>
    <row r="1" spans="1:11" ht="20.25">
      <c r="A1" s="70" t="s">
        <v>0</v>
      </c>
      <c r="B1" s="71"/>
      <c r="C1" s="71"/>
      <c r="D1" s="71"/>
      <c r="E1" s="71"/>
    </row>
    <row r="2" spans="1:11" ht="15.75">
      <c r="A2" s="72" t="s">
        <v>75</v>
      </c>
      <c r="B2" s="71"/>
      <c r="C2" s="71"/>
      <c r="D2" s="71"/>
      <c r="E2" s="71"/>
    </row>
    <row r="3" spans="1:11" ht="15.75">
      <c r="A3" s="72"/>
      <c r="B3" s="71"/>
      <c r="C3" s="71"/>
      <c r="D3" s="71"/>
      <c r="E3" s="71"/>
    </row>
    <row r="4" spans="1:11">
      <c r="A4" s="73" t="s">
        <v>1</v>
      </c>
      <c r="B4" s="74">
        <v>311</v>
      </c>
      <c r="C4" s="71"/>
      <c r="D4" s="71"/>
      <c r="E4" s="71"/>
    </row>
    <row r="5" spans="1:11" ht="15.75" thickBot="1"/>
    <row r="6" spans="1:11" ht="16.5" thickTop="1" thickBot="1">
      <c r="A6" s="16"/>
      <c r="B6" s="196"/>
      <c r="C6" s="14"/>
      <c r="D6" s="14"/>
      <c r="E6" s="14"/>
      <c r="F6" s="14"/>
      <c r="G6" s="119" t="s">
        <v>2</v>
      </c>
      <c r="H6" s="67"/>
      <c r="I6" s="163">
        <v>12</v>
      </c>
      <c r="J6" s="67" t="s">
        <v>3</v>
      </c>
      <c r="K6" s="68">
        <f>K15+K25+E34</f>
        <v>0</v>
      </c>
    </row>
    <row r="7" spans="1:11" ht="16.5" thickTop="1" thickBot="1">
      <c r="A7" s="14"/>
      <c r="B7" s="14"/>
      <c r="C7" s="14"/>
      <c r="D7" s="14"/>
      <c r="E7" s="14"/>
      <c r="F7" s="14"/>
      <c r="G7" s="120" t="s">
        <v>2</v>
      </c>
      <c r="H7" s="63"/>
      <c r="I7" s="164">
        <v>48</v>
      </c>
      <c r="J7" s="63" t="s">
        <v>3</v>
      </c>
      <c r="K7" s="64">
        <f>K6*4</f>
        <v>0</v>
      </c>
    </row>
    <row r="8" spans="1:11" ht="16.5" thickTop="1" thickBot="1">
      <c r="A8" s="165" t="s">
        <v>4</v>
      </c>
      <c r="B8" s="14"/>
      <c r="C8" s="14"/>
      <c r="D8" s="14"/>
      <c r="E8" s="14"/>
      <c r="F8" s="14"/>
      <c r="G8" s="14"/>
      <c r="H8" s="39"/>
      <c r="I8" s="39"/>
      <c r="J8" s="39"/>
      <c r="K8" s="39"/>
    </row>
    <row r="9" spans="1:11" ht="15.75" thickBot="1">
      <c r="A9" s="204" t="s">
        <v>59</v>
      </c>
      <c r="B9" s="205"/>
      <c r="C9" s="205"/>
      <c r="D9" s="205"/>
      <c r="E9" s="205"/>
      <c r="F9" s="205"/>
      <c r="G9" s="205"/>
      <c r="H9" s="205"/>
      <c r="I9" s="205"/>
      <c r="J9" s="205"/>
      <c r="K9" s="206"/>
    </row>
    <row r="10" spans="1:11" ht="64.5" thickBot="1">
      <c r="A10" s="17" t="s">
        <v>5</v>
      </c>
      <c r="B10" s="20" t="s">
        <v>6</v>
      </c>
      <c r="C10" s="18" t="s">
        <v>7</v>
      </c>
      <c r="D10" s="18" t="s">
        <v>8</v>
      </c>
      <c r="E10" s="18" t="s">
        <v>9</v>
      </c>
      <c r="F10" s="18" t="s">
        <v>10</v>
      </c>
      <c r="G10" s="19" t="s">
        <v>11</v>
      </c>
      <c r="H10" s="43" t="s">
        <v>13</v>
      </c>
      <c r="I10" s="40" t="s">
        <v>14</v>
      </c>
      <c r="J10" s="41" t="s">
        <v>15</v>
      </c>
      <c r="K10" s="42" t="s">
        <v>16</v>
      </c>
    </row>
    <row r="11" spans="1:11">
      <c r="A11" s="124" t="s">
        <v>53</v>
      </c>
      <c r="B11" s="121">
        <v>13288718</v>
      </c>
      <c r="C11" s="122">
        <v>0.99039999999999995</v>
      </c>
      <c r="D11" s="121">
        <v>132817</v>
      </c>
      <c r="E11" s="122">
        <v>0.9899</v>
      </c>
      <c r="F11" s="121">
        <v>68971</v>
      </c>
      <c r="G11" s="123">
        <v>0.99</v>
      </c>
      <c r="H11" s="130" t="s">
        <v>17</v>
      </c>
      <c r="I11" s="131">
        <v>13288718</v>
      </c>
      <c r="J11" s="160">
        <v>0</v>
      </c>
      <c r="K11" s="126">
        <f>I11*J11</f>
        <v>0</v>
      </c>
    </row>
    <row r="12" spans="1:11">
      <c r="A12" s="128" t="s">
        <v>54</v>
      </c>
      <c r="B12" s="125">
        <v>44742</v>
      </c>
      <c r="C12" s="197">
        <v>3.3346758437182312E-3</v>
      </c>
      <c r="D12" s="125">
        <v>482</v>
      </c>
      <c r="E12" s="197">
        <v>3.5914419661225174E-3</v>
      </c>
      <c r="F12" s="125">
        <v>265</v>
      </c>
      <c r="G12" s="199">
        <v>3.7971363844342518E-3</v>
      </c>
      <c r="H12" s="133" t="s">
        <v>17</v>
      </c>
      <c r="I12" s="49">
        <f>B12</f>
        <v>44742</v>
      </c>
      <c r="J12" s="53"/>
      <c r="K12" s="127">
        <f>I12*J12</f>
        <v>0</v>
      </c>
    </row>
    <row r="13" spans="1:11">
      <c r="A13" s="175" t="s">
        <v>61</v>
      </c>
      <c r="B13" s="125">
        <v>47927</v>
      </c>
      <c r="C13" s="197">
        <v>3.5720598424981943E-3</v>
      </c>
      <c r="D13" s="125">
        <v>440</v>
      </c>
      <c r="E13" s="197">
        <v>3.2785127750444764E-3</v>
      </c>
      <c r="F13" s="125">
        <v>194</v>
      </c>
      <c r="G13" s="199">
        <v>2.7899606057562466E-3</v>
      </c>
      <c r="H13" s="133" t="s">
        <v>17</v>
      </c>
      <c r="I13" s="49">
        <f>B13</f>
        <v>47927</v>
      </c>
      <c r="J13" s="53"/>
      <c r="K13" s="127">
        <f>I13*J13</f>
        <v>0</v>
      </c>
    </row>
    <row r="14" spans="1:11" ht="15.75" thickBot="1">
      <c r="A14" s="176" t="s">
        <v>62</v>
      </c>
      <c r="B14" s="129">
        <v>35814</v>
      </c>
      <c r="C14" s="198">
        <v>2.6692589126819048E-3</v>
      </c>
      <c r="D14" s="129">
        <v>429</v>
      </c>
      <c r="E14" s="198">
        <v>3.1988317310199755E-3</v>
      </c>
      <c r="F14" s="129">
        <v>240</v>
      </c>
      <c r="G14" s="200">
        <v>3.4400214268974524E-3</v>
      </c>
      <c r="H14" s="134" t="s">
        <v>17</v>
      </c>
      <c r="I14" s="59">
        <f>B14</f>
        <v>35814</v>
      </c>
      <c r="J14" s="60"/>
      <c r="K14" s="66">
        <f>I14*J14</f>
        <v>0</v>
      </c>
    </row>
    <row r="15" spans="1:11" ht="15.75" thickBot="1">
      <c r="A15" s="22" t="s">
        <v>18</v>
      </c>
      <c r="B15" s="21">
        <f t="shared" ref="B15:G15" si="0">SUM(B11:B14)</f>
        <v>13417201</v>
      </c>
      <c r="C15" s="55">
        <f t="shared" si="0"/>
        <v>0.9999759945988983</v>
      </c>
      <c r="D15" s="21">
        <f t="shared" si="0"/>
        <v>134168</v>
      </c>
      <c r="E15" s="55">
        <f t="shared" si="0"/>
        <v>0.9999687864721869</v>
      </c>
      <c r="F15" s="21">
        <f t="shared" si="0"/>
        <v>69670</v>
      </c>
      <c r="G15" s="56">
        <f t="shared" si="0"/>
        <v>1.0000271184170879</v>
      </c>
      <c r="H15" s="44" t="s">
        <v>19</v>
      </c>
      <c r="I15" s="138">
        <f>SUM(I11:I14)</f>
        <v>13417201</v>
      </c>
      <c r="J15" s="50"/>
      <c r="K15" s="51">
        <f>SUM(K11:K14)</f>
        <v>0</v>
      </c>
    </row>
    <row r="16" spans="1:11">
      <c r="H16" s="39"/>
      <c r="I16" s="39"/>
      <c r="J16" s="39"/>
      <c r="K16" s="39"/>
    </row>
    <row r="17" spans="1:11" ht="15.75" thickBot="1">
      <c r="H17" s="39"/>
      <c r="I17" s="39"/>
      <c r="J17" s="39"/>
      <c r="K17" s="39"/>
    </row>
    <row r="18" spans="1:11" ht="15.75" thickBot="1">
      <c r="A18" s="207" t="s">
        <v>59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9"/>
    </row>
    <row r="19" spans="1:11" ht="39" thickBot="1">
      <c r="A19" s="24" t="s">
        <v>5</v>
      </c>
      <c r="B19" s="25" t="s">
        <v>21</v>
      </c>
      <c r="C19" s="25" t="s">
        <v>22</v>
      </c>
      <c r="D19" s="29" t="s">
        <v>20</v>
      </c>
      <c r="E19" s="29" t="s">
        <v>20</v>
      </c>
      <c r="F19" s="29" t="s">
        <v>20</v>
      </c>
      <c r="G19" s="30" t="s">
        <v>20</v>
      </c>
      <c r="H19" s="40" t="s">
        <v>13</v>
      </c>
      <c r="I19" s="40" t="s">
        <v>14</v>
      </c>
      <c r="J19" s="54" t="s">
        <v>15</v>
      </c>
      <c r="K19" s="42" t="s">
        <v>16</v>
      </c>
    </row>
    <row r="20" spans="1:11">
      <c r="A20" s="153" t="s">
        <v>25</v>
      </c>
      <c r="B20" s="137">
        <v>42193</v>
      </c>
      <c r="C20" s="201">
        <v>0.97223516133077736</v>
      </c>
      <c r="D20" s="154" t="s">
        <v>20</v>
      </c>
      <c r="E20" s="154" t="s">
        <v>20</v>
      </c>
      <c r="F20" s="154" t="s">
        <v>20</v>
      </c>
      <c r="G20" s="155" t="s">
        <v>20</v>
      </c>
      <c r="H20" s="156" t="s">
        <v>24</v>
      </c>
      <c r="I20" s="131"/>
      <c r="J20" s="160">
        <v>0</v>
      </c>
      <c r="K20" s="126">
        <v>0</v>
      </c>
    </row>
    <row r="21" spans="1:11">
      <c r="A21" s="177" t="s">
        <v>63</v>
      </c>
      <c r="B21" s="136">
        <v>837</v>
      </c>
      <c r="C21" s="197">
        <v>1.9290717881648961E-2</v>
      </c>
      <c r="D21" s="31" t="s">
        <v>20</v>
      </c>
      <c r="E21" s="31" t="s">
        <v>20</v>
      </c>
      <c r="F21" s="31" t="s">
        <v>20</v>
      </c>
      <c r="G21" s="32" t="s">
        <v>20</v>
      </c>
      <c r="H21" s="45" t="s">
        <v>24</v>
      </c>
      <c r="I21" s="46">
        <f>B21</f>
        <v>837</v>
      </c>
      <c r="J21" s="52"/>
      <c r="K21" s="47">
        <f>I21*J21</f>
        <v>0</v>
      </c>
    </row>
    <row r="22" spans="1:11">
      <c r="A22" s="27" t="s">
        <v>27</v>
      </c>
      <c r="B22" s="149">
        <v>214</v>
      </c>
      <c r="C22" s="202">
        <v>4.935772255764373E-3</v>
      </c>
      <c r="D22" s="31" t="s">
        <v>20</v>
      </c>
      <c r="E22" s="31" t="s">
        <v>20</v>
      </c>
      <c r="F22" s="31" t="s">
        <v>20</v>
      </c>
      <c r="G22" s="32" t="s">
        <v>20</v>
      </c>
      <c r="H22" s="45" t="s">
        <v>24</v>
      </c>
      <c r="I22" s="46">
        <f>B22</f>
        <v>214</v>
      </c>
      <c r="J22" s="52"/>
      <c r="K22" s="47">
        <f>I22*J22</f>
        <v>0</v>
      </c>
    </row>
    <row r="23" spans="1:11">
      <c r="A23" s="150" t="s">
        <v>23</v>
      </c>
      <c r="B23" s="136">
        <v>143</v>
      </c>
      <c r="C23" s="197">
        <v>3.3054445778167942E-3</v>
      </c>
      <c r="D23" s="151" t="s">
        <v>20</v>
      </c>
      <c r="E23" s="151" t="s">
        <v>20</v>
      </c>
      <c r="F23" s="151" t="s">
        <v>20</v>
      </c>
      <c r="G23" s="152" t="s">
        <v>20</v>
      </c>
      <c r="H23" s="48" t="s">
        <v>24</v>
      </c>
      <c r="I23" s="49">
        <f>B23</f>
        <v>143</v>
      </c>
      <c r="J23" s="53"/>
      <c r="K23" s="127">
        <f>I23*J23</f>
        <v>0</v>
      </c>
    </row>
    <row r="24" spans="1:11" ht="15.75" thickBot="1">
      <c r="A24" s="177" t="s">
        <v>64</v>
      </c>
      <c r="B24" s="136">
        <v>10</v>
      </c>
      <c r="C24" s="197">
        <v>2.3290395399251125E-4</v>
      </c>
      <c r="D24" s="31" t="s">
        <v>20</v>
      </c>
      <c r="E24" s="31" t="s">
        <v>20</v>
      </c>
      <c r="F24" s="31" t="s">
        <v>20</v>
      </c>
      <c r="G24" s="32" t="s">
        <v>20</v>
      </c>
      <c r="H24" s="45" t="s">
        <v>24</v>
      </c>
      <c r="I24" s="46">
        <f>B24</f>
        <v>10</v>
      </c>
      <c r="J24" s="52"/>
      <c r="K24" s="47">
        <f>I24*J24</f>
        <v>0</v>
      </c>
    </row>
    <row r="25" spans="1:11" ht="15.75" thickBot="1">
      <c r="A25" s="28" t="s">
        <v>18</v>
      </c>
      <c r="B25" s="33">
        <f>SUM(B20:B24)</f>
        <v>43397</v>
      </c>
      <c r="C25" s="55">
        <v>0.99999999999999989</v>
      </c>
      <c r="D25" s="26" t="s">
        <v>20</v>
      </c>
      <c r="E25" s="26" t="s">
        <v>20</v>
      </c>
      <c r="F25" s="26" t="s">
        <v>20</v>
      </c>
      <c r="G25" s="34" t="s">
        <v>20</v>
      </c>
      <c r="H25" s="44" t="s">
        <v>28</v>
      </c>
      <c r="I25" s="166"/>
      <c r="J25" s="50"/>
      <c r="K25" s="51">
        <f>SUM(K20:K24)</f>
        <v>0</v>
      </c>
    </row>
    <row r="27" spans="1:11" ht="15.75" thickBot="1"/>
    <row r="28" spans="1:11">
      <c r="A28" s="210" t="s">
        <v>56</v>
      </c>
      <c r="B28" s="211"/>
      <c r="C28" s="211"/>
      <c r="D28" s="211"/>
      <c r="E28" s="212"/>
      <c r="H28" s="213"/>
      <c r="I28" s="213"/>
      <c r="J28" s="213"/>
      <c r="K28" s="140"/>
    </row>
    <row r="29" spans="1:11" ht="30.75" thickBot="1">
      <c r="A29" s="13" t="s">
        <v>12</v>
      </c>
      <c r="B29" s="11" t="s">
        <v>13</v>
      </c>
      <c r="C29" s="11" t="s">
        <v>14</v>
      </c>
      <c r="D29" s="57" t="s">
        <v>15</v>
      </c>
      <c r="E29" s="58" t="s">
        <v>16</v>
      </c>
      <c r="H29" s="142"/>
      <c r="I29" s="142"/>
      <c r="J29" s="142"/>
      <c r="K29" s="143"/>
    </row>
    <row r="30" spans="1:11">
      <c r="A30" s="173" t="s">
        <v>31</v>
      </c>
      <c r="B30" s="12" t="s">
        <v>24</v>
      </c>
      <c r="C30" s="3">
        <f>B4</f>
        <v>311</v>
      </c>
      <c r="D30" s="7"/>
      <c r="E30" s="69">
        <f>C30*D30</f>
        <v>0</v>
      </c>
      <c r="H30" s="144"/>
      <c r="I30" s="98"/>
      <c r="J30" s="145"/>
      <c r="K30" s="146"/>
    </row>
    <row r="31" spans="1:11">
      <c r="A31" s="174" t="s">
        <v>60</v>
      </c>
      <c r="B31" s="169" t="s">
        <v>24</v>
      </c>
      <c r="C31" s="170">
        <f>C30</f>
        <v>311</v>
      </c>
      <c r="D31" s="171">
        <v>0</v>
      </c>
      <c r="E31" s="172">
        <f>C31*D31</f>
        <v>0</v>
      </c>
      <c r="H31" s="144"/>
      <c r="I31" s="98"/>
      <c r="J31" s="145"/>
      <c r="K31" s="146"/>
    </row>
    <row r="32" spans="1:11" ht="15.75" thickBot="1">
      <c r="A32" s="178" t="s">
        <v>66</v>
      </c>
      <c r="B32" s="4" t="s">
        <v>24</v>
      </c>
      <c r="C32" s="2">
        <f>C30</f>
        <v>311</v>
      </c>
      <c r="D32" s="9"/>
      <c r="E32" s="5">
        <f>C32*D32</f>
        <v>0</v>
      </c>
      <c r="H32" s="144"/>
      <c r="I32" s="98"/>
      <c r="J32" s="145"/>
      <c r="K32" s="146"/>
    </row>
    <row r="33" spans="1:11">
      <c r="A33" s="61" t="s">
        <v>32</v>
      </c>
      <c r="B33" s="1" t="s">
        <v>20</v>
      </c>
      <c r="C33" s="1" t="s">
        <v>20</v>
      </c>
      <c r="D33" s="1" t="s">
        <v>20</v>
      </c>
      <c r="E33" s="69">
        <f>SUM(E30:E32)</f>
        <v>0</v>
      </c>
      <c r="H33" s="144"/>
      <c r="I33" s="148"/>
      <c r="J33" s="148"/>
      <c r="K33" s="148"/>
    </row>
    <row r="34" spans="1:11" ht="15.75" thickBot="1">
      <c r="A34" s="62" t="s">
        <v>33</v>
      </c>
      <c r="B34" s="10" t="s">
        <v>20</v>
      </c>
      <c r="C34" s="10" t="s">
        <v>20</v>
      </c>
      <c r="D34" s="10" t="s">
        <v>20</v>
      </c>
      <c r="E34" s="38">
        <f>E33*12</f>
        <v>0</v>
      </c>
      <c r="H34" s="144"/>
      <c r="I34" s="148"/>
      <c r="J34" s="148"/>
      <c r="K34" s="148"/>
    </row>
    <row r="36" spans="1:11">
      <c r="A36" s="186" t="s">
        <v>65</v>
      </c>
    </row>
  </sheetData>
  <mergeCells count="4">
    <mergeCell ref="A9:K9"/>
    <mergeCell ref="A18:K18"/>
    <mergeCell ref="A28:E28"/>
    <mergeCell ref="H28:J28"/>
  </mergeCells>
  <phoneticPr fontId="11" type="noConversion"/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="80" zoomScaleNormal="80" workbookViewId="0">
      <selection activeCell="J12" sqref="J12"/>
    </sheetView>
  </sheetViews>
  <sheetFormatPr defaultRowHeight="15"/>
  <cols>
    <col min="1" max="1" width="53.7109375" customWidth="1"/>
    <col min="2" max="3" width="11.5703125" bestFit="1" customWidth="1"/>
    <col min="4" max="7" width="11.7109375" bestFit="1" customWidth="1"/>
    <col min="8" max="8" width="25.7109375" customWidth="1"/>
    <col min="9" max="9" width="11.5703125" customWidth="1"/>
    <col min="10" max="10" width="10.5703125" customWidth="1"/>
    <col min="11" max="11" width="13.7109375" customWidth="1"/>
    <col min="12" max="12" width="11.140625" customWidth="1"/>
  </cols>
  <sheetData>
    <row r="1" spans="1:12" ht="20.25">
      <c r="A1" s="15" t="s">
        <v>0</v>
      </c>
      <c r="B1" s="14"/>
      <c r="C1" s="14"/>
      <c r="D1" s="14"/>
      <c r="E1" s="14"/>
      <c r="F1" s="14"/>
      <c r="G1" s="14"/>
    </row>
    <row r="2" spans="1:12" ht="15.75">
      <c r="A2" s="118" t="s">
        <v>70</v>
      </c>
      <c r="B2" s="14"/>
      <c r="C2" s="14"/>
      <c r="D2" s="14"/>
      <c r="E2" s="14"/>
      <c r="F2" s="14"/>
      <c r="G2" s="14"/>
    </row>
    <row r="3" spans="1:12" ht="16.5" thickBot="1">
      <c r="A3" s="118"/>
      <c r="B3" s="14"/>
      <c r="C3" s="14"/>
      <c r="D3" s="14"/>
      <c r="E3" s="14"/>
      <c r="F3" s="14"/>
      <c r="G3" s="14"/>
    </row>
    <row r="4" spans="1:12" ht="16.5" thickTop="1" thickBot="1">
      <c r="A4" s="16" t="s">
        <v>1</v>
      </c>
      <c r="B4" s="23">
        <v>190</v>
      </c>
      <c r="C4" s="14"/>
      <c r="D4" s="14"/>
      <c r="E4" s="14"/>
      <c r="F4" s="14"/>
      <c r="G4" s="119" t="s">
        <v>2</v>
      </c>
      <c r="H4" s="119"/>
      <c r="I4" s="163">
        <v>12</v>
      </c>
      <c r="J4" s="67" t="s">
        <v>3</v>
      </c>
      <c r="K4" s="68">
        <f>+K16+E25</f>
        <v>0</v>
      </c>
    </row>
    <row r="5" spans="1:12" ht="16.5" thickTop="1" thickBot="1">
      <c r="A5" s="14"/>
      <c r="B5" s="14"/>
      <c r="C5" s="14"/>
      <c r="D5" s="14"/>
      <c r="E5" s="14"/>
      <c r="F5" s="14"/>
      <c r="G5" s="120" t="s">
        <v>2</v>
      </c>
      <c r="H5" s="119"/>
      <c r="I5" s="164">
        <v>48</v>
      </c>
      <c r="J5" s="63" t="s">
        <v>3</v>
      </c>
      <c r="K5" s="64">
        <f>K4*4</f>
        <v>0</v>
      </c>
    </row>
    <row r="6" spans="1:12" ht="15.75" thickTop="1">
      <c r="A6" s="165" t="s">
        <v>4</v>
      </c>
      <c r="B6" s="14"/>
      <c r="C6" s="14"/>
      <c r="D6" s="14"/>
      <c r="E6" s="14"/>
      <c r="F6" s="14"/>
      <c r="G6" s="14"/>
      <c r="H6" s="39"/>
      <c r="I6" s="39"/>
      <c r="J6" s="39"/>
      <c r="K6" s="39"/>
      <c r="L6" s="39"/>
    </row>
    <row r="7" spans="1:12">
      <c r="H7" s="39"/>
      <c r="I7" s="39"/>
      <c r="J7" s="39"/>
      <c r="K7" s="39"/>
      <c r="L7" s="39"/>
    </row>
    <row r="8" spans="1:12" ht="15.75" thickBot="1">
      <c r="H8" s="39"/>
      <c r="I8" s="39"/>
      <c r="J8" s="39"/>
      <c r="K8" s="39"/>
      <c r="L8" s="39"/>
    </row>
    <row r="9" spans="1:12" ht="15.75" thickBot="1">
      <c r="A9" s="207" t="s">
        <v>59</v>
      </c>
      <c r="B9" s="208"/>
      <c r="C9" s="208"/>
      <c r="D9" s="208"/>
      <c r="E9" s="208"/>
      <c r="F9" s="208"/>
      <c r="G9" s="208"/>
      <c r="H9" s="208"/>
      <c r="I9" s="208"/>
      <c r="J9" s="208"/>
      <c r="K9" s="209"/>
      <c r="L9" s="162"/>
    </row>
    <row r="10" spans="1:12" ht="34.5" thickBot="1">
      <c r="A10" s="24" t="s">
        <v>5</v>
      </c>
      <c r="B10" s="183" t="s">
        <v>21</v>
      </c>
      <c r="C10" s="183" t="s">
        <v>22</v>
      </c>
      <c r="D10" s="29" t="s">
        <v>20</v>
      </c>
      <c r="E10" s="29" t="s">
        <v>20</v>
      </c>
      <c r="F10" s="29" t="s">
        <v>20</v>
      </c>
      <c r="G10" s="30" t="s">
        <v>20</v>
      </c>
      <c r="H10" s="40" t="s">
        <v>13</v>
      </c>
      <c r="I10" s="40" t="s">
        <v>14</v>
      </c>
      <c r="J10" s="54" t="s">
        <v>15</v>
      </c>
      <c r="K10" s="42" t="s">
        <v>16</v>
      </c>
    </row>
    <row r="11" spans="1:12">
      <c r="A11" s="161" t="s">
        <v>25</v>
      </c>
      <c r="B11" s="182">
        <v>25777</v>
      </c>
      <c r="C11" s="201">
        <v>0.97223516133077736</v>
      </c>
      <c r="D11" s="154" t="s">
        <v>20</v>
      </c>
      <c r="E11" s="154" t="s">
        <v>20</v>
      </c>
      <c r="F11" s="154" t="s">
        <v>20</v>
      </c>
      <c r="G11" s="155" t="s">
        <v>20</v>
      </c>
      <c r="H11" s="156" t="s">
        <v>24</v>
      </c>
      <c r="I11" s="131">
        <f>B11</f>
        <v>25777</v>
      </c>
      <c r="J11" s="132"/>
      <c r="K11" s="126">
        <f>I11*J11</f>
        <v>0</v>
      </c>
    </row>
    <row r="12" spans="1:12">
      <c r="A12" s="27" t="s">
        <v>26</v>
      </c>
      <c r="B12" s="179">
        <v>511</v>
      </c>
      <c r="C12" s="197">
        <v>1.9290717881648961E-2</v>
      </c>
      <c r="D12" s="31" t="s">
        <v>20</v>
      </c>
      <c r="E12" s="31" t="s">
        <v>20</v>
      </c>
      <c r="F12" s="31" t="s">
        <v>20</v>
      </c>
      <c r="G12" s="32" t="s">
        <v>20</v>
      </c>
      <c r="H12" s="45" t="s">
        <v>24</v>
      </c>
      <c r="I12" s="46">
        <f>B12</f>
        <v>511</v>
      </c>
      <c r="J12" s="52"/>
      <c r="K12" s="47">
        <f>I12*J12</f>
        <v>0</v>
      </c>
    </row>
    <row r="13" spans="1:12">
      <c r="A13" s="27" t="s">
        <v>27</v>
      </c>
      <c r="B13" s="180">
        <v>131</v>
      </c>
      <c r="C13" s="202">
        <v>4.935772255764373E-3</v>
      </c>
      <c r="D13" s="31" t="s">
        <v>20</v>
      </c>
      <c r="E13" s="31" t="s">
        <v>20</v>
      </c>
      <c r="F13" s="31" t="s">
        <v>20</v>
      </c>
      <c r="G13" s="32" t="s">
        <v>20</v>
      </c>
      <c r="H13" s="45" t="s">
        <v>24</v>
      </c>
      <c r="I13" s="46">
        <f>B13</f>
        <v>131</v>
      </c>
      <c r="J13" s="52"/>
      <c r="K13" s="47">
        <f>I13*J13</f>
        <v>0</v>
      </c>
    </row>
    <row r="14" spans="1:12">
      <c r="A14" s="27" t="s">
        <v>23</v>
      </c>
      <c r="B14" s="179">
        <v>88</v>
      </c>
      <c r="C14" s="197">
        <v>3.3054445778167942E-3</v>
      </c>
      <c r="D14" s="31"/>
      <c r="E14" s="31"/>
      <c r="F14" s="31"/>
      <c r="G14" s="32"/>
      <c r="H14" s="181" t="s">
        <v>24</v>
      </c>
      <c r="I14" s="46">
        <f>B14</f>
        <v>88</v>
      </c>
      <c r="J14" s="52"/>
      <c r="K14" s="47">
        <f>I14*J14</f>
        <v>0</v>
      </c>
    </row>
    <row r="15" spans="1:12" ht="15.75" thickBot="1">
      <c r="A15" s="35" t="s">
        <v>55</v>
      </c>
      <c r="B15" s="179">
        <v>6</v>
      </c>
      <c r="C15" s="197">
        <v>2.3290395399251125E-4</v>
      </c>
      <c r="D15" s="36" t="s">
        <v>20</v>
      </c>
      <c r="E15" s="36" t="s">
        <v>20</v>
      </c>
      <c r="F15" s="36" t="s">
        <v>20</v>
      </c>
      <c r="G15" s="37" t="s">
        <v>20</v>
      </c>
      <c r="H15" s="65" t="s">
        <v>24</v>
      </c>
      <c r="I15" s="59">
        <f>B15</f>
        <v>6</v>
      </c>
      <c r="J15" s="60"/>
      <c r="K15" s="66">
        <f>I15*J15</f>
        <v>0</v>
      </c>
    </row>
    <row r="16" spans="1:12" ht="15.75" thickBot="1">
      <c r="A16" s="28" t="s">
        <v>18</v>
      </c>
      <c r="B16" s="33"/>
      <c r="C16" s="55">
        <v>0.99999999999999989</v>
      </c>
      <c r="D16" s="26" t="s">
        <v>20</v>
      </c>
      <c r="E16" s="26" t="s">
        <v>20</v>
      </c>
      <c r="F16" s="26" t="s">
        <v>20</v>
      </c>
      <c r="G16" s="34" t="s">
        <v>20</v>
      </c>
      <c r="H16" s="44" t="s">
        <v>28</v>
      </c>
      <c r="I16" s="166">
        <f>SUM(I11:I15)</f>
        <v>26513</v>
      </c>
      <c r="J16" s="50"/>
      <c r="K16" s="51">
        <f>SUM(K11:K15)</f>
        <v>0</v>
      </c>
    </row>
    <row r="18" spans="1:12" ht="15.75" thickBot="1"/>
    <row r="19" spans="1:12">
      <c r="A19" s="216" t="s">
        <v>29</v>
      </c>
      <c r="B19" s="217"/>
      <c r="C19" s="217"/>
      <c r="D19" s="6">
        <v>12</v>
      </c>
      <c r="E19" s="8" t="s">
        <v>30</v>
      </c>
      <c r="H19" s="214"/>
      <c r="I19" s="215"/>
      <c r="J19" s="215"/>
      <c r="K19" s="140"/>
      <c r="L19" s="141"/>
    </row>
    <row r="20" spans="1:12" ht="45.75" thickBot="1">
      <c r="A20" s="13" t="s">
        <v>12</v>
      </c>
      <c r="B20" s="11" t="s">
        <v>13</v>
      </c>
      <c r="C20" s="11" t="s">
        <v>14</v>
      </c>
      <c r="D20" s="57" t="s">
        <v>15</v>
      </c>
      <c r="E20" s="58" t="s">
        <v>16</v>
      </c>
      <c r="H20" s="142"/>
      <c r="I20" s="142"/>
      <c r="J20" s="142"/>
      <c r="K20" s="143"/>
      <c r="L20" s="143"/>
    </row>
    <row r="21" spans="1:12">
      <c r="A21" s="61" t="s">
        <v>31</v>
      </c>
      <c r="B21" s="12" t="s">
        <v>24</v>
      </c>
      <c r="C21" s="3">
        <f>B4</f>
        <v>190</v>
      </c>
      <c r="D21" s="7"/>
      <c r="E21" s="69">
        <f>C21*D21</f>
        <v>0</v>
      </c>
      <c r="H21" s="144"/>
      <c r="I21" s="98"/>
      <c r="J21" s="145"/>
      <c r="K21" s="146"/>
      <c r="L21" s="147"/>
    </row>
    <row r="22" spans="1:12">
      <c r="A22" s="184" t="s">
        <v>60</v>
      </c>
      <c r="B22" s="169" t="s">
        <v>24</v>
      </c>
      <c r="C22" s="170">
        <f>C21</f>
        <v>190</v>
      </c>
      <c r="D22" s="171">
        <v>0</v>
      </c>
      <c r="E22" s="172">
        <f>C22*D22</f>
        <v>0</v>
      </c>
      <c r="H22" s="144"/>
      <c r="I22" s="98"/>
      <c r="J22" s="145"/>
      <c r="K22" s="146"/>
      <c r="L22" s="147"/>
    </row>
    <row r="23" spans="1:12" ht="15.75" thickBot="1">
      <c r="A23" s="185" t="s">
        <v>66</v>
      </c>
      <c r="B23" s="4" t="s">
        <v>24</v>
      </c>
      <c r="C23" s="2">
        <f>C21</f>
        <v>190</v>
      </c>
      <c r="D23" s="9"/>
      <c r="E23" s="5">
        <f>C23*D23</f>
        <v>0</v>
      </c>
      <c r="H23" s="144"/>
      <c r="I23" s="98"/>
      <c r="J23" s="145"/>
      <c r="K23" s="146"/>
      <c r="L23" s="147"/>
    </row>
    <row r="24" spans="1:12">
      <c r="A24" s="61" t="s">
        <v>32</v>
      </c>
      <c r="B24" s="1" t="s">
        <v>20</v>
      </c>
      <c r="C24" s="1" t="s">
        <v>20</v>
      </c>
      <c r="D24" s="1" t="s">
        <v>20</v>
      </c>
      <c r="E24" s="69">
        <f>SUM(E21:E23)</f>
        <v>0</v>
      </c>
      <c r="H24" s="144"/>
      <c r="I24" s="148"/>
      <c r="J24" s="148"/>
      <c r="K24" s="148"/>
      <c r="L24" s="147"/>
    </row>
    <row r="25" spans="1:12" ht="15.75" thickBot="1">
      <c r="A25" s="62" t="s">
        <v>33</v>
      </c>
      <c r="B25" s="10" t="s">
        <v>20</v>
      </c>
      <c r="C25" s="10" t="s">
        <v>20</v>
      </c>
      <c r="D25" s="10" t="s">
        <v>20</v>
      </c>
      <c r="E25" s="38">
        <f>E24*D19</f>
        <v>0</v>
      </c>
      <c r="H25" s="144"/>
      <c r="I25" s="148"/>
      <c r="J25" s="148"/>
      <c r="K25" s="148"/>
      <c r="L25" s="139"/>
    </row>
    <row r="27" spans="1:12">
      <c r="A27" t="s">
        <v>65</v>
      </c>
    </row>
  </sheetData>
  <mergeCells count="3">
    <mergeCell ref="H19:J19"/>
    <mergeCell ref="A19:C19"/>
    <mergeCell ref="A9:K9"/>
  </mergeCells>
  <phoneticPr fontId="11" type="noConversion"/>
  <pageMargins left="0.7" right="0.7" top="0.78740157499999996" bottom="0.78740157499999996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D7" sqref="D7"/>
    </sheetView>
  </sheetViews>
  <sheetFormatPr defaultRowHeight="15"/>
  <cols>
    <col min="1" max="1" width="45.7109375" customWidth="1"/>
    <col min="2" max="3" width="14.5703125" customWidth="1"/>
    <col min="4" max="5" width="19.28515625" customWidth="1"/>
  </cols>
  <sheetData>
    <row r="1" spans="1:5" ht="20.25">
      <c r="A1" s="70" t="s">
        <v>0</v>
      </c>
      <c r="B1" s="71"/>
      <c r="C1" s="71"/>
      <c r="D1" s="71"/>
      <c r="E1" s="71"/>
    </row>
    <row r="2" spans="1:5" ht="15.75">
      <c r="A2" s="72" t="s">
        <v>73</v>
      </c>
      <c r="B2" s="71"/>
      <c r="C2" s="71"/>
      <c r="D2" s="71"/>
      <c r="E2" s="71"/>
    </row>
    <row r="3" spans="1:5" ht="15.75">
      <c r="A3" s="72"/>
      <c r="B3" s="71"/>
      <c r="C3" s="71"/>
      <c r="D3" s="71"/>
      <c r="E3" s="71"/>
    </row>
    <row r="4" spans="1:5">
      <c r="A4" s="73" t="s">
        <v>57</v>
      </c>
      <c r="B4" s="74">
        <v>274</v>
      </c>
      <c r="C4" s="71"/>
      <c r="D4" s="71"/>
      <c r="E4" s="71"/>
    </row>
    <row r="5" spans="1:5" ht="15.75" thickBot="1">
      <c r="A5" s="165" t="s">
        <v>4</v>
      </c>
      <c r="B5" s="71"/>
      <c r="C5" s="71"/>
      <c r="D5" s="71"/>
      <c r="E5" s="71"/>
    </row>
    <row r="6" spans="1:5" ht="23.25" thickBot="1">
      <c r="A6" s="75" t="s">
        <v>34</v>
      </c>
      <c r="B6" s="76" t="s">
        <v>35</v>
      </c>
      <c r="C6" s="76" t="s">
        <v>36</v>
      </c>
      <c r="D6" s="76" t="s">
        <v>15</v>
      </c>
      <c r="E6" s="77" t="s">
        <v>16</v>
      </c>
    </row>
    <row r="7" spans="1:5">
      <c r="A7" s="78" t="s">
        <v>37</v>
      </c>
      <c r="B7" s="79" t="s">
        <v>38</v>
      </c>
      <c r="C7" s="80">
        <v>1</v>
      </c>
      <c r="D7" s="81"/>
      <c r="E7" s="82">
        <f>D7*C7</f>
        <v>0</v>
      </c>
    </row>
    <row r="8" spans="1:5">
      <c r="A8" s="83" t="s">
        <v>39</v>
      </c>
      <c r="B8" s="84" t="s">
        <v>38</v>
      </c>
      <c r="C8" s="85">
        <f>B4</f>
        <v>274</v>
      </c>
      <c r="D8" s="86"/>
      <c r="E8" s="87">
        <f>E7*C8</f>
        <v>0</v>
      </c>
    </row>
    <row r="9" spans="1:5" ht="15.75" thickBot="1">
      <c r="A9" s="88" t="s">
        <v>40</v>
      </c>
      <c r="B9" s="89" t="s">
        <v>41</v>
      </c>
      <c r="C9" s="90">
        <v>12</v>
      </c>
      <c r="D9" s="91" t="s">
        <v>20</v>
      </c>
      <c r="E9" s="92">
        <f>E8*C9</f>
        <v>0</v>
      </c>
    </row>
    <row r="10" spans="1:5" ht="15.75" thickBot="1">
      <c r="A10" s="93" t="s">
        <v>40</v>
      </c>
      <c r="B10" s="94" t="s">
        <v>41</v>
      </c>
      <c r="C10" s="95">
        <v>48</v>
      </c>
      <c r="D10" s="96" t="s">
        <v>20</v>
      </c>
      <c r="E10" s="97">
        <f>E9*4</f>
        <v>0</v>
      </c>
    </row>
  </sheetData>
  <phoneticPr fontId="11" type="noConversion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D7" sqref="D7"/>
    </sheetView>
  </sheetViews>
  <sheetFormatPr defaultRowHeight="15"/>
  <cols>
    <col min="1" max="1" width="40" customWidth="1"/>
    <col min="3" max="3" width="15" customWidth="1"/>
    <col min="4" max="4" width="15.42578125" customWidth="1"/>
    <col min="5" max="5" width="52.5703125" customWidth="1"/>
  </cols>
  <sheetData>
    <row r="1" spans="1:5" ht="20.25">
      <c r="A1" s="70" t="s">
        <v>0</v>
      </c>
      <c r="B1" s="71"/>
      <c r="C1" s="71"/>
      <c r="D1" s="71"/>
      <c r="E1" s="71"/>
    </row>
    <row r="2" spans="1:5" ht="15.75">
      <c r="A2" s="72" t="s">
        <v>71</v>
      </c>
      <c r="B2" s="71"/>
      <c r="C2" s="71"/>
      <c r="D2" s="71"/>
      <c r="E2" s="71"/>
    </row>
    <row r="3" spans="1:5" ht="15.75">
      <c r="A3" s="72"/>
      <c r="B3" s="71"/>
      <c r="C3" s="71"/>
      <c r="D3" s="71"/>
      <c r="E3" s="71"/>
    </row>
    <row r="4" spans="1:5">
      <c r="A4" s="73" t="s">
        <v>1</v>
      </c>
      <c r="B4" s="74">
        <v>46</v>
      </c>
      <c r="C4" s="71"/>
      <c r="D4" s="71"/>
      <c r="E4" s="71"/>
    </row>
    <row r="5" spans="1:5" ht="15.75" thickBot="1">
      <c r="A5" s="165" t="s">
        <v>4</v>
      </c>
      <c r="B5" s="71"/>
      <c r="C5" s="71"/>
      <c r="D5" s="71"/>
      <c r="E5" s="71"/>
    </row>
    <row r="6" spans="1:5" ht="23.25" thickBot="1">
      <c r="A6" s="75" t="s">
        <v>34</v>
      </c>
      <c r="B6" s="76" t="s">
        <v>35</v>
      </c>
      <c r="C6" s="76" t="s">
        <v>36</v>
      </c>
      <c r="D6" s="76" t="s">
        <v>15</v>
      </c>
      <c r="E6" s="77" t="s">
        <v>16</v>
      </c>
    </row>
    <row r="7" spans="1:5">
      <c r="A7" s="194" t="s">
        <v>72</v>
      </c>
      <c r="B7" s="79" t="s">
        <v>38</v>
      </c>
      <c r="C7" s="80">
        <v>1</v>
      </c>
      <c r="D7" s="81"/>
      <c r="E7" s="82">
        <f>D7*C7</f>
        <v>0</v>
      </c>
    </row>
    <row r="8" spans="1:5">
      <c r="A8" s="83" t="s">
        <v>39</v>
      </c>
      <c r="B8" s="84" t="s">
        <v>38</v>
      </c>
      <c r="C8" s="85">
        <v>46</v>
      </c>
      <c r="D8" s="86"/>
      <c r="E8" s="87">
        <f>E7*C8</f>
        <v>0</v>
      </c>
    </row>
    <row r="9" spans="1:5" ht="15.75" thickBot="1">
      <c r="A9" s="88" t="s">
        <v>40</v>
      </c>
      <c r="B9" s="89" t="s">
        <v>41</v>
      </c>
      <c r="C9" s="90">
        <v>12</v>
      </c>
      <c r="D9" s="91" t="s">
        <v>20</v>
      </c>
      <c r="E9" s="92">
        <f>E8*C9</f>
        <v>0</v>
      </c>
    </row>
    <row r="10" spans="1:5" ht="15.75" thickBot="1">
      <c r="A10" s="93" t="s">
        <v>40</v>
      </c>
      <c r="B10" s="94" t="s">
        <v>41</v>
      </c>
      <c r="C10" s="95">
        <v>48</v>
      </c>
      <c r="D10" s="96" t="s">
        <v>20</v>
      </c>
      <c r="E10" s="97">
        <f>E9*4</f>
        <v>0</v>
      </c>
    </row>
  </sheetData>
  <phoneticPr fontId="11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C10" sqref="C10"/>
    </sheetView>
  </sheetViews>
  <sheetFormatPr defaultRowHeight="15"/>
  <cols>
    <col min="1" max="1" width="52.5703125" customWidth="1"/>
    <col min="2" max="2" width="26.7109375" bestFit="1" customWidth="1"/>
    <col min="3" max="3" width="21" customWidth="1"/>
    <col min="4" max="6" width="13.7109375" customWidth="1"/>
  </cols>
  <sheetData>
    <row r="1" spans="1:6" ht="20.25">
      <c r="A1" s="70" t="s">
        <v>67</v>
      </c>
    </row>
    <row r="3" spans="1:6">
      <c r="A3" s="99" t="s">
        <v>42</v>
      </c>
      <c r="B3" s="100"/>
      <c r="C3" s="100"/>
      <c r="D3" s="101"/>
      <c r="E3" s="101"/>
      <c r="F3" s="101"/>
    </row>
    <row r="4" spans="1:6">
      <c r="A4" s="102" t="s">
        <v>43</v>
      </c>
      <c r="B4" s="219"/>
      <c r="C4" s="219"/>
      <c r="D4" s="219"/>
      <c r="E4" s="117"/>
      <c r="F4" s="117"/>
    </row>
    <row r="5" spans="1:6">
      <c r="A5" s="102" t="s">
        <v>44</v>
      </c>
      <c r="B5" s="219"/>
      <c r="C5" s="219"/>
      <c r="D5" s="219"/>
      <c r="E5" s="117"/>
      <c r="F5" s="117"/>
    </row>
    <row r="6" spans="1:6">
      <c r="A6" s="102" t="s">
        <v>45</v>
      </c>
      <c r="B6" s="219"/>
      <c r="C6" s="219"/>
      <c r="D6" s="219"/>
      <c r="E6" s="117"/>
      <c r="F6" s="117"/>
    </row>
    <row r="8" spans="1:6" ht="15.75" thickBot="1">
      <c r="A8" s="165" t="s">
        <v>69</v>
      </c>
    </row>
    <row r="9" spans="1:6" ht="30.75" thickBot="1">
      <c r="A9" s="103" t="s">
        <v>46</v>
      </c>
      <c r="B9" s="104" t="s">
        <v>47</v>
      </c>
      <c r="C9" s="105" t="s">
        <v>16</v>
      </c>
    </row>
    <row r="10" spans="1:6">
      <c r="A10" s="187" t="s">
        <v>48</v>
      </c>
      <c r="B10" s="168" t="s">
        <v>58</v>
      </c>
      <c r="C10" s="106">
        <f>'Neomezený tarif'!K5</f>
        <v>0</v>
      </c>
    </row>
    <row r="11" spans="1:6">
      <c r="A11" s="188"/>
      <c r="B11" s="189" t="s">
        <v>76</v>
      </c>
      <c r="C11" s="159">
        <f>SUM('Neomezený tarif bez dat'!K7)</f>
        <v>0</v>
      </c>
    </row>
    <row r="12" spans="1:6">
      <c r="A12" s="188"/>
      <c r="B12" s="189" t="s">
        <v>70</v>
      </c>
      <c r="C12" s="159">
        <f>SUM('SIM karty pouze SMS'!K5)</f>
        <v>0</v>
      </c>
    </row>
    <row r="13" spans="1:6">
      <c r="A13" s="188"/>
      <c r="B13" s="190" t="s">
        <v>77</v>
      </c>
      <c r="C13" s="191">
        <f>SUM('SIM karty pouze DATA'!E10)</f>
        <v>0</v>
      </c>
    </row>
    <row r="14" spans="1:6">
      <c r="A14" s="188"/>
      <c r="B14" s="190" t="s">
        <v>71</v>
      </c>
      <c r="C14" s="195">
        <f>SUM('Monitoring vozidel'!E10)</f>
        <v>0</v>
      </c>
    </row>
    <row r="15" spans="1:6" ht="15.75" thickBot="1">
      <c r="A15" s="192" t="s">
        <v>68</v>
      </c>
      <c r="B15" s="193">
        <v>0</v>
      </c>
      <c r="C15" s="5"/>
    </row>
    <row r="16" spans="1:6" ht="33" customHeight="1" thickBot="1">
      <c r="A16" s="167" t="s">
        <v>49</v>
      </c>
      <c r="B16" s="107" t="s">
        <v>20</v>
      </c>
      <c r="C16" s="108">
        <f>C10+C11+C12+C13-C15</f>
        <v>0</v>
      </c>
    </row>
    <row r="18" spans="1:6">
      <c r="A18" s="109" t="s">
        <v>50</v>
      </c>
      <c r="B18" s="110"/>
      <c r="C18" s="109" t="s">
        <v>51</v>
      </c>
      <c r="D18" s="110"/>
      <c r="E18" s="111"/>
      <c r="F18" s="112"/>
    </row>
    <row r="19" spans="1:6">
      <c r="A19" s="112"/>
      <c r="B19" s="112"/>
      <c r="C19" s="112"/>
      <c r="D19" s="111"/>
      <c r="E19" s="113"/>
      <c r="F19" s="112"/>
    </row>
    <row r="20" spans="1:6">
      <c r="A20" s="112"/>
      <c r="B20" s="112"/>
      <c r="C20" s="112"/>
      <c r="D20" s="111"/>
      <c r="E20" s="111"/>
      <c r="F20" s="112"/>
    </row>
    <row r="21" spans="1:6">
      <c r="A21" s="112"/>
      <c r="B21" s="112"/>
      <c r="C21" s="112"/>
      <c r="D21" s="111"/>
      <c r="E21" s="111"/>
      <c r="F21" s="112"/>
    </row>
    <row r="22" spans="1:6">
      <c r="A22" s="112"/>
      <c r="B22" s="112"/>
      <c r="C22" s="112"/>
      <c r="D22" s="111"/>
      <c r="E22" s="111"/>
      <c r="F22" s="112"/>
    </row>
    <row r="23" spans="1:6">
      <c r="A23" s="112"/>
      <c r="B23" s="114"/>
      <c r="C23" s="115"/>
      <c r="D23" s="116"/>
      <c r="E23" s="111"/>
      <c r="F23" s="112"/>
    </row>
    <row r="24" spans="1:6">
      <c r="A24" s="112"/>
      <c r="B24" s="218" t="s">
        <v>52</v>
      </c>
      <c r="C24" s="218"/>
      <c r="D24" s="218"/>
      <c r="E24" s="111"/>
      <c r="F24" s="112"/>
    </row>
  </sheetData>
  <mergeCells count="4">
    <mergeCell ref="B24:D24"/>
    <mergeCell ref="B4:D4"/>
    <mergeCell ref="B5:D5"/>
    <mergeCell ref="B6:D6"/>
  </mergeCells>
  <phoneticPr fontId="11" type="noConversion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Neomezený tarif</vt:lpstr>
      <vt:lpstr>Neomezený tarif bez dat</vt:lpstr>
      <vt:lpstr>SIM karty pouze SMS</vt:lpstr>
      <vt:lpstr>SIM karty pouze DATA</vt:lpstr>
      <vt:lpstr>Monitoring vozidel</vt:lpstr>
      <vt:lpstr>CENA CELKEM</vt:lpstr>
      <vt:lpstr>Neomzeneý_tarif_bez_dat</vt:lpstr>
      <vt:lpstr>'CENA CELKEM'!Oblast_tisku</vt:lpstr>
      <vt:lpstr>'Neomezený tarif'!Oblast_tisku</vt:lpstr>
      <vt:lpstr>'Neomezený tarif bez dat'!Oblast_tisku</vt:lpstr>
      <vt:lpstr>'SIM karty pouze DATA'!Oblast_tisku</vt:lpstr>
      <vt:lpstr>'SIM karty pouze SMS'!Oblast_tisku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puskarova</dc:creator>
  <cp:lastModifiedBy>uvn</cp:lastModifiedBy>
  <cp:lastPrinted>2014-09-10T12:32:36Z</cp:lastPrinted>
  <dcterms:created xsi:type="dcterms:W3CDTF">2014-03-26T08:06:05Z</dcterms:created>
  <dcterms:modified xsi:type="dcterms:W3CDTF">2015-11-03T06:40:22Z</dcterms:modified>
</cp:coreProperties>
</file>